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4.2023\"/>
    </mc:Choice>
  </mc:AlternateContent>
  <bookViews>
    <workbookView xWindow="0" yWindow="0" windowWidth="28800" windowHeight="123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G274" i="1" l="1"/>
  <c r="G41" i="1"/>
  <c r="G28" i="1"/>
  <c r="E192" i="1" l="1"/>
  <c r="F350" i="1" l="1"/>
  <c r="G350" i="1"/>
  <c r="E155" i="1" l="1"/>
  <c r="E210" i="1"/>
  <c r="E209" i="1"/>
  <c r="G155" i="1" l="1"/>
  <c r="E301" i="1" l="1"/>
  <c r="E277" i="1"/>
  <c r="E46" i="1"/>
  <c r="E41" i="1"/>
  <c r="E28" i="1"/>
  <c r="G289" i="1" l="1"/>
  <c r="D350" i="1" l="1"/>
  <c r="E117" i="1" l="1"/>
  <c r="E285" i="1"/>
  <c r="E284" i="1" s="1"/>
  <c r="G328" i="1"/>
  <c r="G125" i="1"/>
  <c r="E31" i="1"/>
  <c r="E213" i="1" l="1"/>
  <c r="E211" i="1" s="1"/>
  <c r="E333" i="1" l="1"/>
  <c r="G333" i="1"/>
  <c r="G292" i="1" l="1"/>
  <c r="E300" i="1" l="1"/>
  <c r="E350" i="1" l="1"/>
  <c r="E153" i="1" l="1"/>
  <c r="G297" i="1" l="1"/>
  <c r="G284" i="1" l="1"/>
  <c r="G83" i="1" l="1"/>
  <c r="G40" i="1"/>
  <c r="G291" i="1"/>
  <c r="F293" i="1"/>
  <c r="E16" i="1"/>
  <c r="E9" i="1"/>
  <c r="E330" i="1"/>
  <c r="E264" i="1"/>
  <c r="E344" i="1"/>
  <c r="E254" i="1"/>
  <c r="G344" i="1"/>
  <c r="G318" i="1"/>
  <c r="G319" i="1"/>
  <c r="G264" i="1"/>
  <c r="G249" i="1"/>
  <c r="G255" i="1"/>
  <c r="G254" i="1"/>
  <c r="G208" i="1"/>
  <c r="G174" i="1"/>
  <c r="G175" i="1"/>
  <c r="G136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9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3" i="1" l="1"/>
  <c r="E343" i="1"/>
  <c r="G329" i="1" l="1"/>
  <c r="G300" i="1"/>
  <c r="G123" i="1" l="1"/>
  <c r="G206" i="1" l="1"/>
  <c r="G213" i="1" l="1"/>
  <c r="G211" i="1" s="1"/>
  <c r="G8" i="1" l="1"/>
  <c r="G81" i="1" l="1"/>
  <c r="G348" i="1" l="1"/>
  <c r="G347" i="1" s="1"/>
  <c r="G346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2" i="1"/>
  <c r="E308" i="1"/>
  <c r="E125" i="1"/>
  <c r="E116" i="1"/>
  <c r="E348" i="1"/>
  <c r="E347" i="1" s="1"/>
  <c r="E346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G44" i="1" s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40" i="1"/>
  <c r="G339" i="1" s="1"/>
  <c r="F340" i="1"/>
  <c r="F339" i="1" s="1"/>
  <c r="E340" i="1"/>
  <c r="D340" i="1"/>
  <c r="D339" i="1" s="1"/>
  <c r="G342" i="1"/>
  <c r="F343" i="1"/>
  <c r="F342" i="1" s="1"/>
  <c r="E342" i="1"/>
  <c r="D343" i="1"/>
  <c r="D342" i="1" s="1"/>
  <c r="F250" i="1"/>
  <c r="F248" i="1" s="1"/>
  <c r="D250" i="1"/>
  <c r="D248" i="1" s="1"/>
  <c r="G228" i="1"/>
  <c r="F228" i="1"/>
  <c r="E228" i="1"/>
  <c r="D228" i="1"/>
  <c r="F213" i="1"/>
  <c r="F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9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<sst xmlns="http://schemas.openxmlformats.org/spreadsheetml/2006/main" count="703" uniqueCount="399">
  <si>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</si>
  <si>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</si>
  <si>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</si>
  <si>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</si>
  <si>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</si>
  <si>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</si>
  <si>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</si>
  <si>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</si>
  <si>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</si>
  <si>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</si>
  <si>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</si>
  <si>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</si>
  <si>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</si>
  <si>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</si>
  <si>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</si>
  <si>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</si>
  <si>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</si>
  <si>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</si>
  <si>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</si>
  <si>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</si>
  <si>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</si>
  <si>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</si>
  <si>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</si>
  <si>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</si>
  <si>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</si>
  <si>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</si>
  <si>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</si>
  <si>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</si>
  <si>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</si>
  <si>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</si>
  <si>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</si>
  <si>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</si>
  <si>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</si>
  <si>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</si>
  <si>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</si>
  <si>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</si>
  <si>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</si>
  <si>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</si>
  <si>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</si>
  <si>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</si>
  <si>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</si>
  <si>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</si>
  <si>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</si>
  <si>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</si>
  <si>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</si>
  <si>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</si>
  <si>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</si>
  <si>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</si>
  <si>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</si>
  <si>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</si>
  <si>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</si>
  <si>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</si>
  <si>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</si>
  <si>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</si>
  <si>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</si>
  <si>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</si>
  <si>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</si>
  <si>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</si>
  <si>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</si>
  <si>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</si>
  <si>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</si>
  <si>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</si>
  <si>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</si>
  <si>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</si>
  <si>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</si>
  <si>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</si>
  <si>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</si>
  <si>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</si>
  <si>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</si>
  <si>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</si>
  <si>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</si>
  <si>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</si>
  <si>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</si>
  <si>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</si>
  <si>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</si>
  <si>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</si>
  <si>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</si>
  <si>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</si>
  <si>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</si>
  <si>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</si>
  <si>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</si>
  <si>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</si>
  <si>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</si>
  <si>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</si>
  <si>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</si>
  <si>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</si>
  <si>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</si>
  <si>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</si>
  <si>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</si>
  <si>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</si>
  <si>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</si>
  <si>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</si>
  <si>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</si>
  <si>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</si>
  <si>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</si>
  <si>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</si>
  <si>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</si>
  <si>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</si>
  <si>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</si>
  <si>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</si>
  <si>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</si>
  <si>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</si>
  <si>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</si>
  <si>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</si>
  <si>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</si>
  <si>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</si>
  <si>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</si>
  <si>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</si>
  <si>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</si>
  <si>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</si>
  <si>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</si>
  <si>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</si>
  <si>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</si>
  <si>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</si>
  <si>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</si>
  <si>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</si>
  <si>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</si>
  <si>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</si>
  <si>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</si>
  <si>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</si>
  <si>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</si>
  <si>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</si>
  <si>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</si>
  <si>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</si>
  <si>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</si>
  <si>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</si>
  <si>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</si>
  <si>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</si>
  <si>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</si>
  <si>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</si>
  <si>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</si>
  <si>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</si>
  <si>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</si>
  <si>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</si>
  <si>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</si>
  <si>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</si>
  <si>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</si>
  <si>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</si>
  <si>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</si>
  <si>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</si>
  <si>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</si>
  <si>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</si>
  <si>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</si>
  <si>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</si>
  <si>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</si>
  <si>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</si>
  <si>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</si>
  <si>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</si>
  <si>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</si>
  <si>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</si>
  <si>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</si>
  <si>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</si>
  <si>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</si>
  <si>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</si>
  <si>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</si>
  <si>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</si>
  <si>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</si>
  <si>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</si>
  <si>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</si>
  <si>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</si>
  <si>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</si>
  <si>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</si>
  <si>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</si>
  <si>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</si>
  <si>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</si>
  <si>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</si>
  <si>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</si>
  <si>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</si>
  <si>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</si>
  <si>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</si>
  <si>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</si>
  <si>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</si>
  <si>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</si>
  <si>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</si>
  <si>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</si>
  <si>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</si>
  <si>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</si>
  <si>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</si>
  <si>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</si>
  <si>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</si>
  <si>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</si>
  <si>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</si>
  <si>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</si>
  <si>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</si>
  <si>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</si>
  <si>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</si>
  <si>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</si>
  <si>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</si>
  <si>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</si>
  <si>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</si>
  <si>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</si>
  <si>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</si>
  <si>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</si>
  <si>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</si>
  <si>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</si>
  <si>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</si>
  <si>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</si>
  <si>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</si>
  <si>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</si>
  <si>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</si>
  <si>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</si>
  <si>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</si>
  <si>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</si>
  <si>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</si>
  <si>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</si>
  <si>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</si>
  <si>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</si>
  <si>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</si>
  <si>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</si>
  <si>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</si>
  <si>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</si>
  <si>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</si>
  <si>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</si>
  <si>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</si>
  <si>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</si>
  <si>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</si>
  <si>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</si>
  <si>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</si>
  <si>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</si>
  <si>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</si>
  <si>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</si>
  <si>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</si>
  <si>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</si>
  <si>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</si>
  <si>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</si>
  <si>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</si>
  <si>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</si>
  <si>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</si>
  <si>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</si>
  <si>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</si>
  <si>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</si>
  <si>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</si>
  <si>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</si>
  <si>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</si>
  <si>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</si>
  <si>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</si>
  <si>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</si>
  <si>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</si>
  <si>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</si>
  <si>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</si>
  <si>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</si>
  <si>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</si>
  <si>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</si>
  <si>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</si>
  <si>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</si>
  <si>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</si>
  <si>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</si>
  <si>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</si>
  <si>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</si>
  <si>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</si>
  <si>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</si>
  <si>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</si>
  <si>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</si>
  <si>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</si>
  <si>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</si>
  <si>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</si>
  <si>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</si>
  <si>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</si>
  <si>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</si>
  <si>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</si>
  <si>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</si>
  <si>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</si>
  <si>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</si>
  <si>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</si>
  <si>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</si>
  <si>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</si>
  <si>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</si>
  <si>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</si>
  <si>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</si>
  <si>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</si>
  <si>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</si>
  <si>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</si>
  <si>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</si>
  <si>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</si>
  <si>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</si>
  <si>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</si>
  <si>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</si>
  <si>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</si>
  <si>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</si>
  <si>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</si>
  <si>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</si>
  <si>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</si>
  <si>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</si>
  <si>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</si>
  <si>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</si>
  <si>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</si>
  <si>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</si>
  <si>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</si>
  <si>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</si>
  <si>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</si>
  <si>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</si>
  <si>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</si>
  <si>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</si>
  <si>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</si>
  <si>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</si>
  <si>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</si>
  <si>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</si>
  <si>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</si>
  <si>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</si>
  <si>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</si>
  <si>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</si>
  <si>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</si>
  <si>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</si>
  <si>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</si>
  <si>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</si>
  <si>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</si>
  <si>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</si>
  <si>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</si>
  <si>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</si>
  <si>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</si>
  <si>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</si>
  <si>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</si>
  <si>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</si>
  <si>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</si>
  <si>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</si>
  <si>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</si>
  <si>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</si>
  <si>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</si>
  <si>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</si>
  <si>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</si>
  <si>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</si>
  <si>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</si>
  <si>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</si>
  <si>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</si>
  <si>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</si>
  <si>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</si>
  <si>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</si>
  <si>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</si>
  <si>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</si>
  <si>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</si>
  <si>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</si>
  <si>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</si>
  <si>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</si>
  <si>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</si>
  <si>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</si>
  <si>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</si>
  <si>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</si>
  <si>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</si>
  <si>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</si>
  <si>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</si>
  <si>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</si>
  <si>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</si>
  <si>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</si>
  <si>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</si>
  <si>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</si>
  <si>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</si>
  <si>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</si>
  <si>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</si>
  <si>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</si>
  <si>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</si>
  <si>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</si>
  <si>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</si>
  <si>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</si>
  <si>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</si>
  <si>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</si>
  <si>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</si>
  <si>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</si>
  <si>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</si>
  <si>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</si>
  <si>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</si>
  <si>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</si>
  <si>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</si>
  <si>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</si>
  <si>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</si>
  <si>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</si>
  <si>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</si>
  <si>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</si>
  <si>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</si>
  <si>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</si>
  <si>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</si>
  <si>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</si>
  <si>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</si>
  <si>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</si>
  <si>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</si>
  <si>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</si>
  <si>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</si>
  <si>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</si>
  <si>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</si>
  <si>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</si>
  <si>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</si>
  <si>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</si>
  <si>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</si>
  <si>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</si>
  <si>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</si>
  <si>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</si>
  <si>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</si>
  <si>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</si>
  <si>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</si>
  <si>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</si>
  <si>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</si>
  <si>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</si>
  <si>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</si>
  <si>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</si>
  <si>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</si>
  <si>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</si>
  <si>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</si>
  <si>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>Иные выплаты текущего характера организациям</t>
  </si>
  <si>
    <t>000  0104  0000000  000  297</t>
  </si>
  <si>
    <t xml:space="preserve">                                                                                           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</si>
</sst>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-8581054.4200000018</v>
          </cell>
          <cell r="E6">
            <v>3420000</v>
          </cell>
          <cell r="F6">
            <v>1704600</v>
          </cell>
          <cell r="G6">
            <v>446045.28000000026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workbookViewId="0">
      <selection activeCell="G275" sqref="G275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398</v>
      </c>
      <c r="B4" s="52"/>
      <c r="C4" s="52"/>
      <c r="D4" s="52"/>
      <c r="E4" s="53"/>
      <c r="F4" s="53"/>
      <c r="G4" s="53"/>
    </row>
    <row r="5" spans="1:7" ht="45.7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4000</v>
      </c>
      <c r="E6" s="7">
        <f>E7+E14+E19+E35+E47+E281+E286+E291+E295+E312+E317+E321+E326+E331+E44+E32+E307+E346+E271</f>
        <v>80569954.420000002</v>
      </c>
      <c r="F6" s="7">
        <f>F307+F312</f>
        <v>0</v>
      </c>
      <c r="G6" s="7">
        <f>G7+G14+G19+G35+G47+G281+G286+G295+G307+G321+G326+G346+G331+G312+G271+G317+G291+G44</f>
        <v>6709639.5099999998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4122000</v>
      </c>
      <c r="F19" s="7">
        <f>F20+F24+F27+F30</f>
        <v>0</v>
      </c>
      <c r="G19" s="7">
        <f>G20+G24+G27+G30</f>
        <v>807756.80000000005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3926000</v>
      </c>
      <c r="F27" s="5">
        <f>F28+F29</f>
        <v>0</v>
      </c>
      <c r="G27" s="5">
        <f>G28+G29</f>
        <v>760000.51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3926000</f>
        <v>3926000</v>
      </c>
      <c r="F28" s="5"/>
      <c r="G28" s="5">
        <f>594197.37+165803.14</f>
        <v>760000.51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196000</v>
      </c>
      <c r="F30" s="5">
        <f>F31</f>
        <v>0</v>
      </c>
      <c r="G30" s="5">
        <f>G31</f>
        <v>47756.29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196000</f>
        <v>196000</v>
      </c>
      <c r="F31" s="5"/>
      <c r="G31" s="5">
        <v>47756.29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1245200</v>
      </c>
      <c r="F35" s="28">
        <f>F36+F38+F40+F42</f>
        <v>0</v>
      </c>
      <c r="G35" s="28">
        <f>G36+G38+G40+G42</f>
        <v>175355.96000000002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1186000</v>
      </c>
      <c r="F40" s="5">
        <f>F41</f>
        <v>0</v>
      </c>
      <c r="G40" s="5">
        <f>G41</f>
        <v>160933.58000000002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1186000</f>
        <v>1186000</v>
      </c>
      <c r="F41" s="5"/>
      <c r="G41" s="5">
        <f>117788.66+43144.92</f>
        <v>160933.58000000002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59200</v>
      </c>
      <c r="F42" s="5">
        <f>F43</f>
        <v>0</v>
      </c>
      <c r="G42" s="5">
        <f>G43</f>
        <v>14422.38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v>59200</v>
      </c>
      <c r="F43" s="5"/>
      <c r="G43" s="5">
        <v>14422.38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21503100</v>
      </c>
      <c r="F44" s="31"/>
      <c r="G44" s="30">
        <f>G45</f>
        <v>0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21503100</v>
      </c>
      <c r="F45" s="32"/>
      <c r="G45" s="33">
        <f>G46</f>
        <v>0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f>21479100+24000</f>
        <v>21503100</v>
      </c>
      <c r="F46" s="34"/>
      <c r="G46" s="35">
        <v>0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40674791.439999998</v>
      </c>
      <c r="F47" s="28">
        <f>F48+F68+F91+F94+F114+F133+F151+F166+F171+F189+F204+F221+F236+F258</f>
        <v>0</v>
      </c>
      <c r="G47" s="28">
        <f>G48+G68+G91+G94+G114+G133+G151+G166+G171+G189+G204+G221+G236+G258+G147+G267</f>
        <v>2201284.83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2210000</v>
      </c>
      <c r="F68" s="7"/>
      <c r="G68" s="36">
        <f>G70+G80+G81</f>
        <v>324572.13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1641000</v>
      </c>
      <c r="F70" s="5">
        <f>F71+F72+F73+F74+F75+F76+F77+F78+F79</f>
        <v>0</v>
      </c>
      <c r="G70" s="1">
        <f>G71+G72+G73+G75+G76+G77</f>
        <v>257393.31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152000</v>
      </c>
      <c r="F71" s="5"/>
      <c r="G71" s="1">
        <v>32532.53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5000</v>
      </c>
      <c r="F72" s="5"/>
      <c r="G72" s="1">
        <v>0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18000</v>
      </c>
      <c r="F73" s="5"/>
      <c r="G73" s="1">
        <v>1550.88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378000</v>
      </c>
      <c r="F75" s="5"/>
      <c r="G75" s="1">
        <v>48877.84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1082000</v>
      </c>
      <c r="F76" s="5"/>
      <c r="G76" s="1">
        <v>174432.06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6000</v>
      </c>
      <c r="F77" s="5"/>
      <c r="G77" s="1"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569000</v>
      </c>
      <c r="F81" s="5">
        <f>F82+F83</f>
        <v>0</v>
      </c>
      <c r="G81" s="1">
        <f>G82+G83</f>
        <v>67178.819999999992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v>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495000</v>
      </c>
      <c r="F83" s="5">
        <f>F84+F85+F86+F87+F88+F89+F90</f>
        <v>0</v>
      </c>
      <c r="G83" s="1">
        <f>G84+G85+G86+G87+G88+G89+G90</f>
        <v>67178.819999999992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265000</v>
      </c>
      <c r="F85" s="5"/>
      <c r="G85" s="1">
        <v>53155.35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230000</v>
      </c>
      <c r="F88" s="5"/>
      <c r="G88" s="1">
        <v>14023.47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28000</v>
      </c>
      <c r="F114" s="7">
        <f>F116+F123</f>
        <v>0</v>
      </c>
      <c r="G114" s="36">
        <f>G116+G123</f>
        <v>8621.33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7000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7000</f>
        <v>7000</v>
      </c>
      <c r="F117" s="5"/>
      <c r="G117" s="1"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21000</v>
      </c>
      <c r="F123" s="5">
        <f>F124+F125</f>
        <v>0</v>
      </c>
      <c r="G123" s="1">
        <f>G124+G125</f>
        <v>3621.33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21000</v>
      </c>
      <c r="F125" s="5">
        <f>F126+F127+F128+F129+F130+F131+F132</f>
        <v>0</v>
      </c>
      <c r="G125" s="1">
        <f>G126+G127+G128+G129+G130+G131+G132</f>
        <v>3621.33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21000</v>
      </c>
      <c r="F130" s="5"/>
      <c r="G130" s="1">
        <v>3621.33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15300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15300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15300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v>15300</v>
      </c>
      <c r="F150" s="5"/>
      <c r="G150" s="5"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3036000</v>
      </c>
      <c r="F151" s="7">
        <f>F153+F157</f>
        <v>0</v>
      </c>
      <c r="G151" s="7">
        <f>G153+G163</f>
        <v>359549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2971000</v>
      </c>
      <c r="F153" s="5">
        <f>F154+F155+F156</f>
        <v>0</v>
      </c>
      <c r="G153" s="5">
        <f>G154+G155+G156</f>
        <v>359549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2096000+626000</f>
        <v>2722000</v>
      </c>
      <c r="F155" s="5"/>
      <c r="G155" s="5">
        <f>225000+134549</f>
        <v>359549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v>249000</v>
      </c>
      <c r="F156" s="5"/>
      <c r="G156" s="5">
        <v>0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65000</v>
      </c>
      <c r="F157" s="5">
        <f>F158</f>
        <v>0</v>
      </c>
      <c r="G157" s="5">
        <f>G158</f>
        <v>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65000</v>
      </c>
      <c r="F158" s="5">
        <f>SUM(F159:F165)</f>
        <v>0</v>
      </c>
      <c r="G158" s="5">
        <f>SUM(G159:G165)</f>
        <v>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65000</v>
      </c>
      <c r="F163" s="5"/>
      <c r="G163" s="5">
        <v>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357000</v>
      </c>
      <c r="F166" s="7">
        <f>F168</f>
        <v>0</v>
      </c>
      <c r="G166" s="7">
        <f>G168</f>
        <v>205500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357000</v>
      </c>
      <c r="F168" s="5">
        <f>F169+F170</f>
        <v>0</v>
      </c>
      <c r="G168" s="5">
        <f>G169+G170</f>
        <v>205500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>
        <v>0</v>
      </c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v>357000</v>
      </c>
      <c r="F170" s="5"/>
      <c r="G170" s="5">
        <v>205500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120000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120000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120000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7481468.4800000004</v>
      </c>
      <c r="F189" s="7">
        <f>F191+F194</f>
        <v>0</v>
      </c>
      <c r="G189" s="7">
        <f>G191+G194</f>
        <v>436232.32999999996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7481468.4800000004</v>
      </c>
      <c r="F191" s="5">
        <f>F192+F193</f>
        <v>0</v>
      </c>
      <c r="G191" s="5">
        <f>G192+G193</f>
        <v>436232.32999999996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395000+6895468.48</f>
        <v>7290468.4800000004</v>
      </c>
      <c r="F192" s="5"/>
      <c r="G192" s="5">
        <v>294350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191000</v>
      </c>
      <c r="F193" s="5"/>
      <c r="G193" s="5">
        <v>141882.32999999999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0</v>
      </c>
      <c r="F194" s="5">
        <f>F195+F196</f>
        <v>0</v>
      </c>
      <c r="G194" s="5">
        <f>G195+G196</f>
        <v>0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0</v>
      </c>
      <c r="F195" s="5"/>
      <c r="G195" s="5"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v>0</v>
      </c>
      <c r="F201" s="5"/>
      <c r="G201" s="5">
        <v>0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27327022.960000001</v>
      </c>
      <c r="F204" s="7">
        <f>F206+F211</f>
        <v>0</v>
      </c>
      <c r="G204" s="36">
        <f>G206+G211</f>
        <v>866810.04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27177022.960000001</v>
      </c>
      <c r="F206" s="5">
        <f>F207+F208+F209+F210</f>
        <v>0</v>
      </c>
      <c r="G206" s="1">
        <f>G207+G208+G209+G210</f>
        <v>865310.04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v>0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2539490+8606337.2+15780157.8</f>
        <v>26925985</v>
      </c>
      <c r="F209" s="5"/>
      <c r="G209" s="1">
        <v>836810.04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163000+50037.96</f>
        <v>213037.96</v>
      </c>
      <c r="F210" s="5"/>
      <c r="G210" s="1">
        <v>28500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150000</v>
      </c>
      <c r="F211" s="5">
        <f>F212+F213</f>
        <v>0</v>
      </c>
      <c r="G211" s="1">
        <f>G212+G213</f>
        <v>1500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v>100000</v>
      </c>
      <c r="F212" s="5"/>
      <c r="G212" s="1">
        <v>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1500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20000</v>
      </c>
      <c r="F215" s="5"/>
      <c r="G215" s="1">
        <v>0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30000</v>
      </c>
      <c r="F218" s="5"/>
      <c r="G218" s="1">
        <v>1500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0</v>
      </c>
      <c r="F236" s="7">
        <f>F238+F247+F248</f>
        <v>0</v>
      </c>
      <c r="G236" s="36">
        <f>G238+G247+G248</f>
        <v>0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0</v>
      </c>
      <c r="F237" s="5"/>
      <c r="G237" s="1">
        <f>G238</f>
        <v>0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0</v>
      </c>
      <c r="F238" s="5">
        <f>F239+F240+F241+F242+F243+F244+F245+F246</f>
        <v>0</v>
      </c>
      <c r="G238" s="1">
        <f>G239+G240+G241+G242+G243+G244+G245+G246</f>
        <v>0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v>0</v>
      </c>
      <c r="F239" s="5"/>
      <c r="G239" s="1">
        <v>0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v>0</v>
      </c>
      <c r="F241" s="5"/>
      <c r="G241" s="1">
        <v>0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v>0</v>
      </c>
      <c r="F242" s="5"/>
      <c r="G242" s="1">
        <v>0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0</v>
      </c>
      <c r="F243" s="5"/>
      <c r="G243" s="1">
        <v>0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0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0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0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v>50000</v>
      </c>
      <c r="F266" s="5"/>
      <c r="G266" s="5">
        <v>0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2681862.98</v>
      </c>
      <c r="F271" s="27">
        <f>F272+F275+F278</f>
        <v>0</v>
      </c>
      <c r="G271" s="27">
        <f>G272+G275+G278</f>
        <v>889049.21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695000</v>
      </c>
      <c r="F272" s="5">
        <f>F278</f>
        <v>0</v>
      </c>
      <c r="G272" s="5">
        <f>G273</f>
        <v>237994.48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695000</v>
      </c>
      <c r="F273" s="5">
        <f>F274</f>
        <v>0</v>
      </c>
      <c r="G273" s="5">
        <f>G274</f>
        <v>237994.48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695000</v>
      </c>
      <c r="F274" s="5"/>
      <c r="G274" s="5">
        <f>237994.48</f>
        <v>237994.48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1986862.98</v>
      </c>
      <c r="F275" s="5">
        <f>F281</f>
        <v>0</v>
      </c>
      <c r="G275" s="5">
        <f>G276</f>
        <v>651054.73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1986862.98</v>
      </c>
      <c r="F276" s="5">
        <f>F277</f>
        <v>0</v>
      </c>
      <c r="G276" s="5">
        <f>G277</f>
        <v>651054.73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1830000+15000+141862.98</f>
        <v>1986862.98</v>
      </c>
      <c r="F277" s="5"/>
      <c r="G277" s="5">
        <v>651054.73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0</v>
      </c>
      <c r="F278" s="5">
        <f>F284</f>
        <v>0</v>
      </c>
      <c r="G278" s="5">
        <f>G279</f>
        <v>0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0</v>
      </c>
      <c r="F279" s="5">
        <f>F280</f>
        <v>0</v>
      </c>
      <c r="G279" s="5">
        <f>G280</f>
        <v>0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v>0</v>
      </c>
      <c r="F280" s="5"/>
      <c r="G280" s="5">
        <v>0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306000</v>
      </c>
      <c r="F281" s="28">
        <f>F282</f>
        <v>0</v>
      </c>
      <c r="G281" s="28">
        <f>G282</f>
        <v>68105.97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306000</v>
      </c>
      <c r="F282" s="19">
        <f>F284</f>
        <v>0</v>
      </c>
      <c r="G282" s="19">
        <f>G284</f>
        <v>68105.97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306000</v>
      </c>
      <c r="F284" s="5">
        <f>F285</f>
        <v>0</v>
      </c>
      <c r="G284" s="5">
        <f>G285</f>
        <v>68105.97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306000</f>
        <v>306000</v>
      </c>
      <c r="F285" s="5"/>
      <c r="G285" s="5">
        <v>68105.97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v>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6738000</v>
      </c>
      <c r="F291" s="28">
        <f t="shared" si="1"/>
        <v>0</v>
      </c>
      <c r="G291" s="28">
        <f>G292</f>
        <v>1244000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6738000</v>
      </c>
      <c r="F292" s="5">
        <f t="shared" si="1"/>
        <v>0</v>
      </c>
      <c r="G292" s="5">
        <f>G293</f>
        <v>1244000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v>6738000</v>
      </c>
      <c r="F293" s="5">
        <f>F294</f>
        <v>0</v>
      </c>
      <c r="G293" s="5">
        <v>1244000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2421000</v>
      </c>
      <c r="F295" s="28">
        <f>F296+F304</f>
        <v>0</v>
      </c>
      <c r="G295" s="28">
        <f>G296+G304+G299</f>
        <v>969199.41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622000</v>
      </c>
      <c r="F296" s="5">
        <f>F302</f>
        <v>0</v>
      </c>
      <c r="G296" s="5">
        <f>G297</f>
        <v>621199.41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622000</v>
      </c>
      <c r="F297" s="5">
        <f>F298</f>
        <v>0</v>
      </c>
      <c r="G297" s="5">
        <f>G298</f>
        <v>621199.41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v>622000</v>
      </c>
      <c r="F298" s="5"/>
      <c r="G298" s="5">
        <v>621199.41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1799000</v>
      </c>
      <c r="F299" s="5">
        <f>F303</f>
        <v>0</v>
      </c>
      <c r="G299" s="5">
        <f>G300</f>
        <v>348000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1799000</v>
      </c>
      <c r="F300" s="5"/>
      <c r="G300" s="5">
        <f>G301</f>
        <v>348000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1799000</f>
        <v>1799000</v>
      </c>
      <c r="F301" s="5"/>
      <c r="G301" s="5">
        <v>348000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4000</v>
      </c>
      <c r="E312" s="28">
        <f>E313</f>
        <v>4000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4000</v>
      </c>
      <c r="E313" s="19">
        <f>E315</f>
        <v>4000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4000</v>
      </c>
      <c r="E315" s="5">
        <f>E316</f>
        <v>4000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4000</v>
      </c>
      <c r="E316" s="5">
        <v>4000</v>
      </c>
      <c r="F316" s="5">
        <f>G316</f>
        <v>0</v>
      </c>
      <c r="G316" s="5"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0</v>
      </c>
      <c r="F317" s="28">
        <f t="shared" si="3"/>
        <v>0</v>
      </c>
      <c r="G317" s="28">
        <f>G318+G319+G320</f>
        <v>0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0</v>
      </c>
      <c r="F320" s="5"/>
      <c r="G320" s="5">
        <v>0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9902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9902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v>9902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650000</v>
      </c>
      <c r="F326" s="28">
        <f>F327+F329</f>
        <v>0</v>
      </c>
      <c r="G326" s="28">
        <f>G327+G329</f>
        <v>206425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650000</v>
      </c>
      <c r="F327" s="5">
        <f>F328</f>
        <v>0</v>
      </c>
      <c r="G327" s="5">
        <f>G328</f>
        <v>206425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650000</v>
      </c>
      <c r="F328" s="5"/>
      <c r="G328" s="5">
        <f>206425</f>
        <v>206425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D332+D339+D342</f>
        <v>0</v>
      </c>
      <c r="E331" s="28">
        <f>E332+E339+E342</f>
        <v>150000</v>
      </c>
      <c r="F331" s="28">
        <f>F332+F339+F342</f>
        <v>0</v>
      </c>
      <c r="G331" s="28">
        <f>G332+G339+G342</f>
        <v>138560.32999999999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150000</v>
      </c>
      <c r="F332" s="5">
        <f t="shared" si="4"/>
        <v>0</v>
      </c>
      <c r="G332" s="5">
        <f t="shared" si="4"/>
        <v>138560.32999999999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E334+E336+E335+E337+E338</f>
        <v>150000</v>
      </c>
      <c r="F333" s="5">
        <f>F336</f>
        <v>0</v>
      </c>
      <c r="G333" s="5">
        <f>G336+G334+G335+G337+G338</f>
        <v>138560.32999999999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1000</v>
      </c>
      <c r="F334" s="5"/>
      <c r="G334" s="5">
        <v>776.1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v>784.23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v>0</v>
      </c>
      <c r="F336" s="5"/>
      <c r="G336" s="5">
        <v>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0</v>
      </c>
      <c r="F337" s="5"/>
      <c r="G337" s="5">
        <v>0</v>
      </c>
    </row>
    <row r="338" spans="1:7" ht="27" customHeight="1" x14ac:dyDescent="0.2">
      <c r="A338" s="17"/>
      <c r="B338" s="18" t="s">
        <v>397</v>
      </c>
      <c r="C338" s="20" t="s">
        <v>396</v>
      </c>
      <c r="D338" s="22"/>
      <c r="E338" s="5">
        <v>148000</v>
      </c>
      <c r="F338" s="5"/>
      <c r="G338" s="5">
        <v>137000</v>
      </c>
    </row>
    <row r="339" spans="1:7" ht="20.25" customHeight="1" x14ac:dyDescent="0.2">
      <c r="A339" s="17">
        <v>200</v>
      </c>
      <c r="B339" s="18" t="s">
        <v>28</v>
      </c>
      <c r="C339" s="18" t="s">
        <v>123</v>
      </c>
      <c r="D339" s="22">
        <f t="shared" ref="D339:G340" si="5">D340</f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0.25" customHeight="1" x14ac:dyDescent="0.2">
      <c r="A340" s="17">
        <v>200</v>
      </c>
      <c r="B340" s="18" t="s">
        <v>12</v>
      </c>
      <c r="C340" s="18" t="s">
        <v>150</v>
      </c>
      <c r="D340" s="22">
        <f t="shared" si="5"/>
        <v>0</v>
      </c>
      <c r="E340" s="5">
        <f t="shared" si="5"/>
        <v>0</v>
      </c>
      <c r="F340" s="5">
        <f t="shared" si="5"/>
        <v>0</v>
      </c>
      <c r="G340" s="5">
        <f t="shared" si="5"/>
        <v>0</v>
      </c>
    </row>
    <row r="341" spans="1:7" ht="27" customHeight="1" x14ac:dyDescent="0.2">
      <c r="A341" s="17">
        <v>200</v>
      </c>
      <c r="B341" s="18" t="s">
        <v>376</v>
      </c>
      <c r="C341" s="20" t="s">
        <v>150</v>
      </c>
      <c r="D341" s="22"/>
      <c r="E341" s="5">
        <v>0</v>
      </c>
      <c r="F341" s="5"/>
      <c r="G341" s="5"/>
    </row>
    <row r="342" spans="1:7" ht="21" customHeight="1" x14ac:dyDescent="0.2">
      <c r="A342" s="17">
        <v>200</v>
      </c>
      <c r="B342" s="18" t="s">
        <v>149</v>
      </c>
      <c r="C342" s="18" t="s">
        <v>147</v>
      </c>
      <c r="D342" s="22">
        <f t="shared" ref="D342:G342" si="6">D343</f>
        <v>0</v>
      </c>
      <c r="E342" s="5">
        <f t="shared" si="6"/>
        <v>0</v>
      </c>
      <c r="F342" s="5">
        <f t="shared" si="6"/>
        <v>0</v>
      </c>
      <c r="G342" s="5">
        <f t="shared" si="6"/>
        <v>0</v>
      </c>
    </row>
    <row r="343" spans="1:7" ht="18" customHeight="1" x14ac:dyDescent="0.2">
      <c r="A343" s="17">
        <v>200</v>
      </c>
      <c r="B343" s="20" t="s">
        <v>132</v>
      </c>
      <c r="C343" s="20" t="s">
        <v>150</v>
      </c>
      <c r="D343" s="22">
        <f>D345</f>
        <v>0</v>
      </c>
      <c r="E343" s="5">
        <f>E345+E344</f>
        <v>0</v>
      </c>
      <c r="F343" s="5">
        <f>F345</f>
        <v>0</v>
      </c>
      <c r="G343" s="5">
        <f>G345+G344</f>
        <v>0</v>
      </c>
    </row>
    <row r="344" spans="1:7" ht="18" customHeight="1" x14ac:dyDescent="0.2">
      <c r="A344" s="17"/>
      <c r="B344" s="20" t="s">
        <v>354</v>
      </c>
      <c r="C344" s="20" t="s">
        <v>150</v>
      </c>
      <c r="D344" s="22"/>
      <c r="E344" s="5">
        <f>0</f>
        <v>0</v>
      </c>
      <c r="F344" s="5"/>
      <c r="G344" s="5">
        <f>0</f>
        <v>0</v>
      </c>
    </row>
    <row r="345" spans="1:7" ht="25.5" customHeight="1" x14ac:dyDescent="0.2">
      <c r="A345" s="17">
        <v>200</v>
      </c>
      <c r="B345" s="20" t="s">
        <v>277</v>
      </c>
      <c r="C345" s="20" t="s">
        <v>279</v>
      </c>
      <c r="D345" s="22"/>
      <c r="E345" s="5">
        <v>0</v>
      </c>
      <c r="F345" s="5"/>
      <c r="G345" s="5">
        <v>0</v>
      </c>
    </row>
    <row r="346" spans="1:7" ht="20.25" customHeight="1" x14ac:dyDescent="0.2">
      <c r="A346" s="39">
        <v>200</v>
      </c>
      <c r="B346" s="21" t="s">
        <v>343</v>
      </c>
      <c r="C346" s="21" t="s">
        <v>344</v>
      </c>
      <c r="D346" s="27"/>
      <c r="E346" s="28">
        <f>E347</f>
        <v>0</v>
      </c>
      <c r="F346" s="28"/>
      <c r="G346" s="28">
        <f>G347</f>
        <v>0</v>
      </c>
    </row>
    <row r="347" spans="1:7" ht="22.5" customHeight="1" x14ac:dyDescent="0.2">
      <c r="A347" s="13">
        <v>200</v>
      </c>
      <c r="B347" s="14" t="s">
        <v>163</v>
      </c>
      <c r="C347" s="14" t="s">
        <v>81</v>
      </c>
      <c r="D347" s="22"/>
      <c r="E347" s="5">
        <f>E348</f>
        <v>0</v>
      </c>
      <c r="F347" s="5"/>
      <c r="G347" s="5">
        <f>G348</f>
        <v>0</v>
      </c>
    </row>
    <row r="348" spans="1:7" ht="21" customHeight="1" x14ac:dyDescent="0.2">
      <c r="A348" s="17">
        <v>200</v>
      </c>
      <c r="B348" s="20" t="s">
        <v>88</v>
      </c>
      <c r="C348" s="20" t="s">
        <v>8</v>
      </c>
      <c r="D348" s="22"/>
      <c r="E348" s="5">
        <f>E349</f>
        <v>0</v>
      </c>
      <c r="F348" s="5"/>
      <c r="G348" s="5">
        <f>G349</f>
        <v>0</v>
      </c>
    </row>
    <row r="349" spans="1:7" ht="19.5" customHeight="1" x14ac:dyDescent="0.2">
      <c r="A349" s="17">
        <v>200</v>
      </c>
      <c r="B349" s="20" t="s">
        <v>345</v>
      </c>
      <c r="C349" s="20" t="s">
        <v>150</v>
      </c>
      <c r="D349" s="22"/>
      <c r="E349" s="5">
        <v>0</v>
      </c>
      <c r="F349" s="5"/>
      <c r="G349" s="5">
        <f>0</f>
        <v>0</v>
      </c>
    </row>
    <row r="350" spans="1:7" s="16" customFormat="1" ht="28.5" customHeight="1" x14ac:dyDescent="0.2">
      <c r="A350" s="38"/>
      <c r="B350" s="2" t="s">
        <v>126</v>
      </c>
      <c r="C350" s="2" t="s">
        <v>29</v>
      </c>
      <c r="D350" s="3">
        <f>-[1]Sheet2!$D$6</f>
        <v>8581054.4200000018</v>
      </c>
      <c r="E350" s="4">
        <f>-[1]Sheet2!$E$6</f>
        <v>-3420000</v>
      </c>
      <c r="F350" s="4">
        <f>-[1]Sheet2!$F$6</f>
        <v>-1704600</v>
      </c>
      <c r="G350" s="4">
        <f>-[1]Sheet2!$G$6</f>
        <v>-446045.28000000026</v>
      </c>
    </row>
    <row r="351" spans="1:7" x14ac:dyDescent="0.2">
      <c r="D351" s="23"/>
      <c r="E351" s="40" t="s">
        <v>113</v>
      </c>
      <c r="F351" s="40"/>
      <c r="G351" s="41"/>
    </row>
    <row r="352" spans="1:7" ht="8.25" customHeight="1" x14ac:dyDescent="0.2">
      <c r="E352" s="42"/>
      <c r="F352" s="42"/>
      <c r="G352" s="43"/>
    </row>
    <row r="353" spans="2:7" hidden="1" x14ac:dyDescent="0.2">
      <c r="E353" s="44"/>
      <c r="F353" s="44"/>
      <c r="G353" s="43"/>
    </row>
    <row r="354" spans="2:7" ht="30" customHeight="1" x14ac:dyDescent="0.2">
      <c r="B354" s="45" t="s">
        <v>355</v>
      </c>
      <c r="C354" s="46"/>
      <c r="D354" s="46"/>
      <c r="E354" s="45" t="s">
        <v>356</v>
      </c>
      <c r="F354" s="42"/>
      <c r="G354" s="43"/>
    </row>
    <row r="355" spans="2:7" x14ac:dyDescent="0.2">
      <c r="E355" s="44"/>
      <c r="F355" s="44"/>
      <c r="G355" s="43"/>
    </row>
    <row r="356" spans="2:7" ht="15" x14ac:dyDescent="0.2">
      <c r="B356" s="45" t="s">
        <v>172</v>
      </c>
      <c r="C356" s="46"/>
      <c r="D356" s="46"/>
      <c r="E356" s="45" t="s">
        <v>357</v>
      </c>
      <c r="F356" s="42"/>
      <c r="G356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2023-04-04T06:27:16Z</cp:lastPrinted>
  <dcterms:created xsi:type="dcterms:W3CDTF">2014-08-26T07:56:34Z</dcterms:created>
  <dcterms:modified xsi:type="dcterms:W3CDTF">2023-04-04T06:27:17Z</dcterms:modified>
</cp:coreProperties>
</file>