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Главбух\Desktop\Все документы\месячные отчеты\2023\Месячный отчет 01.07.2023\"/>
    </mc:Choice>
  </mc:AlternateContent>
  <bookViews>
    <workbookView xWindow="0" yWindow="0" windowWidth="28800" windowHeight="12330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H21" i="2" l="1"/>
  <c r="H20" i="2"/>
  <c r="H19" i="2"/>
  <c r="H144" i="2" l="1"/>
  <c r="H40" i="2"/>
  <c r="H37" i="2"/>
  <c r="H42" i="2" l="1"/>
  <c r="F106" i="2" l="1"/>
  <c r="F109" i="2"/>
  <c r="F111" i="2"/>
  <c r="H111" i="2"/>
  <c r="F129" i="2" l="1"/>
  <c r="F49" i="2" l="1"/>
  <c r="H77" i="2" l="1"/>
  <c r="E131" i="2" l="1"/>
  <c r="H18" i="2" l="1"/>
  <c r="E132" i="2" l="1"/>
  <c r="G132" i="2"/>
  <c r="H128" i="2" l="1"/>
  <c r="E133" i="2"/>
  <c r="F121" i="2" l="1"/>
  <c r="F18" i="2" l="1"/>
  <c r="F137" i="2" l="1"/>
  <c r="H113" i="2" l="1"/>
  <c r="H106" i="2" s="1"/>
  <c r="G129" i="2" l="1"/>
  <c r="H41" i="2" l="1"/>
  <c r="H125" i="2"/>
  <c r="H124" i="2" s="1"/>
  <c r="H86" i="2"/>
  <c r="F117" i="2"/>
  <c r="E134" i="2"/>
  <c r="F126" i="2"/>
  <c r="H140" i="2"/>
  <c r="H126" i="2"/>
  <c r="G125" i="2" l="1"/>
  <c r="H17" i="2"/>
  <c r="G103" i="2"/>
  <c r="H95" i="2"/>
  <c r="F104" i="2"/>
  <c r="F82" i="2"/>
  <c r="G133" i="2"/>
  <c r="F128" i="2" l="1"/>
  <c r="H84" i="2"/>
  <c r="F84" i="2"/>
  <c r="H83" i="2" l="1"/>
  <c r="G135" i="2" l="1"/>
  <c r="H81" i="2"/>
  <c r="H80" i="2" s="1"/>
  <c r="G81" i="2"/>
  <c r="G80" i="2" s="1"/>
  <c r="F81" i="2"/>
  <c r="F80" i="2" s="1"/>
  <c r="E81" i="2"/>
  <c r="E80" i="2" s="1"/>
  <c r="E125" i="2"/>
  <c r="H32" i="2"/>
  <c r="G126" i="2"/>
  <c r="F116" i="2"/>
  <c r="F115" i="2" s="1"/>
  <c r="H117" i="2"/>
  <c r="G131" i="2"/>
  <c r="H92" i="2"/>
  <c r="E135" i="2"/>
  <c r="E126" i="2"/>
  <c r="E116" i="2"/>
  <c r="E115" i="2" s="1"/>
  <c r="E103" i="2"/>
  <c r="G128" i="2" l="1"/>
  <c r="G127" i="2" s="1"/>
  <c r="E129" i="2"/>
  <c r="E128" i="2" s="1"/>
  <c r="E127" i="2" s="1"/>
  <c r="H72" i="2"/>
  <c r="G72" i="2"/>
  <c r="F72" i="2"/>
  <c r="E72" i="2"/>
  <c r="H137" i="2" l="1"/>
  <c r="G137" i="2"/>
  <c r="E137" i="2"/>
  <c r="H91" i="2"/>
  <c r="G91" i="2"/>
  <c r="F91" i="2"/>
  <c r="E91" i="2"/>
  <c r="H94" i="2"/>
  <c r="G95" i="2"/>
  <c r="G94" i="2" s="1"/>
  <c r="F95" i="2"/>
  <c r="F94" i="2" s="1"/>
  <c r="E95" i="2"/>
  <c r="E94" i="2" s="1"/>
  <c r="F86" i="2"/>
  <c r="F83" i="2" s="1"/>
  <c r="G87" i="2"/>
  <c r="G86" i="2" s="1"/>
  <c r="E87" i="2"/>
  <c r="E86" i="2" s="1"/>
  <c r="E75" i="2"/>
  <c r="G77" i="2"/>
  <c r="F77" i="2"/>
  <c r="E77" i="2"/>
  <c r="H75" i="2"/>
  <c r="H74" i="2" s="1"/>
  <c r="G75" i="2"/>
  <c r="F75" i="2"/>
  <c r="F74" i="2" s="1"/>
  <c r="H70" i="2"/>
  <c r="G70" i="2"/>
  <c r="F70" i="2"/>
  <c r="F69" i="2" s="1"/>
  <c r="E70" i="2"/>
  <c r="E69" i="2" s="1"/>
  <c r="H67" i="2"/>
  <c r="G67" i="2"/>
  <c r="F67" i="2"/>
  <c r="E67" i="2"/>
  <c r="H64" i="2"/>
  <c r="H63" i="2" s="1"/>
  <c r="G64" i="2"/>
  <c r="G63" i="2" s="1"/>
  <c r="F64" i="2"/>
  <c r="F63" i="2" s="1"/>
  <c r="E64" i="2"/>
  <c r="E63" i="2" s="1"/>
  <c r="H61" i="2"/>
  <c r="H60" i="2" s="1"/>
  <c r="H59" i="2" s="1"/>
  <c r="G61" i="2"/>
  <c r="G60" i="2" s="1"/>
  <c r="G59" i="2" s="1"/>
  <c r="F61" i="2"/>
  <c r="F60" i="2" s="1"/>
  <c r="F59" i="2" s="1"/>
  <c r="E61" i="2"/>
  <c r="E60" i="2" s="1"/>
  <c r="E59" i="2" s="1"/>
  <c r="H48" i="2"/>
  <c r="H47" i="2" s="1"/>
  <c r="G48" i="2"/>
  <c r="F48" i="2"/>
  <c r="E48" i="2"/>
  <c r="H50" i="2"/>
  <c r="G50" i="2"/>
  <c r="F50" i="2"/>
  <c r="E50" i="2"/>
  <c r="H56" i="2"/>
  <c r="H55" i="2" s="1"/>
  <c r="G56" i="2"/>
  <c r="G55" i="2" s="1"/>
  <c r="F56" i="2"/>
  <c r="F55" i="2" s="1"/>
  <c r="E56" i="2"/>
  <c r="E55" i="2" s="1"/>
  <c r="H53" i="2"/>
  <c r="H52" i="2" s="1"/>
  <c r="G53" i="2"/>
  <c r="G52" i="2" s="1"/>
  <c r="F53" i="2"/>
  <c r="F52" i="2" s="1"/>
  <c r="E53" i="2"/>
  <c r="E52" i="2" s="1"/>
  <c r="H44" i="2"/>
  <c r="H43" i="2" s="1"/>
  <c r="G44" i="2"/>
  <c r="G43" i="2" s="1"/>
  <c r="F44" i="2"/>
  <c r="F43" i="2" s="1"/>
  <c r="E44" i="2"/>
  <c r="E43" i="2" s="1"/>
  <c r="E36" i="2"/>
  <c r="E41" i="2"/>
  <c r="E39" i="2"/>
  <c r="G41" i="2"/>
  <c r="F41" i="2"/>
  <c r="H39" i="2"/>
  <c r="H38" i="2" s="1"/>
  <c r="G39" i="2"/>
  <c r="F39" i="2"/>
  <c r="H36" i="2"/>
  <c r="G36" i="2"/>
  <c r="F36" i="2"/>
  <c r="E32" i="2"/>
  <c r="E31" i="2" s="1"/>
  <c r="H31" i="2"/>
  <c r="G32" i="2"/>
  <c r="G31" i="2" s="1"/>
  <c r="F32" i="2"/>
  <c r="F31" i="2" s="1"/>
  <c r="H26" i="2"/>
  <c r="G26" i="2"/>
  <c r="G25" i="2" s="1"/>
  <c r="F26" i="2"/>
  <c r="F25" i="2" s="1"/>
  <c r="E26" i="2"/>
  <c r="E25" i="2" s="1"/>
  <c r="G18" i="2"/>
  <c r="G17" i="2" s="1"/>
  <c r="F17" i="2"/>
  <c r="E18" i="2"/>
  <c r="E17" i="2" s="1"/>
  <c r="F89" i="2" l="1"/>
  <c r="G74" i="2"/>
  <c r="H89" i="2"/>
  <c r="E83" i="2"/>
  <c r="E79" i="2" s="1"/>
  <c r="E85" i="2"/>
  <c r="E84" i="2" s="1"/>
  <c r="G83" i="2"/>
  <c r="G79" i="2" s="1"/>
  <c r="G85" i="2"/>
  <c r="G84" i="2" s="1"/>
  <c r="H35" i="2"/>
  <c r="F58" i="2"/>
  <c r="H58" i="2"/>
  <c r="H25" i="2"/>
  <c r="H46" i="2"/>
  <c r="G47" i="2"/>
  <c r="G46" i="2" s="1"/>
  <c r="E89" i="2"/>
  <c r="H79" i="2"/>
  <c r="E47" i="2"/>
  <c r="E46" i="2" s="1"/>
  <c r="E74" i="2"/>
  <c r="E66" i="2" s="1"/>
  <c r="G89" i="2"/>
  <c r="G38" i="2"/>
  <c r="G35" i="2" s="1"/>
  <c r="E38" i="2"/>
  <c r="E35" i="2" s="1"/>
  <c r="H69" i="2"/>
  <c r="G69" i="2"/>
  <c r="G66" i="2" s="1"/>
  <c r="F47" i="2"/>
  <c r="F46" i="2" s="1"/>
  <c r="F79" i="2"/>
  <c r="F38" i="2"/>
  <c r="F35" i="2" s="1"/>
  <c r="F66" i="2"/>
  <c r="G58" i="2"/>
  <c r="E58" i="2"/>
  <c r="F102" i="2"/>
  <c r="G102" i="2"/>
  <c r="H102" i="2"/>
  <c r="E102" i="2"/>
  <c r="G104" i="2"/>
  <c r="H104" i="2"/>
  <c r="E104" i="2"/>
  <c r="F107" i="2"/>
  <c r="G107" i="2"/>
  <c r="H107" i="2"/>
  <c r="E107" i="2"/>
  <c r="F113" i="2"/>
  <c r="G113" i="2"/>
  <c r="G106" i="2" s="1"/>
  <c r="E113" i="2"/>
  <c r="E106" i="2" s="1"/>
  <c r="F120" i="2"/>
  <c r="G121" i="2"/>
  <c r="G120" i="2" s="1"/>
  <c r="H121" i="2"/>
  <c r="H120" i="2" s="1"/>
  <c r="E121" i="2"/>
  <c r="E120" i="2" s="1"/>
  <c r="F124" i="2"/>
  <c r="G124" i="2"/>
  <c r="G123" i="2" s="1"/>
  <c r="E124" i="2"/>
  <c r="E123" i="2" s="1"/>
  <c r="F127" i="2"/>
  <c r="H127" i="2"/>
  <c r="F136" i="2"/>
  <c r="G136" i="2"/>
  <c r="H136" i="2"/>
  <c r="E136" i="2"/>
  <c r="F142" i="2"/>
  <c r="G142" i="2"/>
  <c r="H142" i="2"/>
  <c r="E142" i="2"/>
  <c r="H123" i="2" l="1"/>
  <c r="H66" i="2"/>
  <c r="H16" i="2" s="1"/>
  <c r="F123" i="2"/>
  <c r="E16" i="2"/>
  <c r="G16" i="2"/>
  <c r="F16" i="2"/>
  <c r="H101" i="2"/>
  <c r="G101" i="2"/>
  <c r="G100" i="2" s="1"/>
  <c r="G99" i="2" s="1"/>
  <c r="E101" i="2"/>
  <c r="F101" i="2"/>
  <c r="H116" i="2"/>
  <c r="H115" i="2" s="1"/>
  <c r="G116" i="2"/>
  <c r="G115" i="2" s="1"/>
  <c r="G14" i="2" l="1"/>
  <c r="H100" i="2"/>
  <c r="F100" i="2"/>
  <c r="F99" i="2" s="1"/>
  <c r="F14" i="2" s="1"/>
  <c r="E100" i="2"/>
  <c r="E99" i="2" s="1"/>
  <c r="E14" i="2" s="1"/>
  <c r="H99" i="2" l="1"/>
  <c r="H14" i="2" s="1"/>
</calcChain>
</file>

<file path=xl/sharedStrings.xml><?xml version="1.0" encoding="utf-8"?>
<sst xmlns="http://schemas.openxmlformats.org/spreadsheetml/2006/main" count="481" uniqueCount="264">
  <si>
    <t>Семилукский муниципальный район</t>
  </si>
  <si>
    <t>Бюджет городских поселений</t>
  </si>
  <si>
    <t>Единица измерения:  руб.</t>
  </si>
  <si>
    <t xml:space="preserve"> Наименование показателя</t>
  </si>
  <si>
    <t>Код строки</t>
  </si>
  <si>
    <t>Код дохода по бюджетной классификации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</si>
  <si>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</si>
  <si>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</si>
  <si>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</si>
  <si>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</si>
  <si>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</si>
  <si>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</si>
  <si>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</si>
  <si>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</si>
  <si>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</si>
  <si>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</si>
  <si>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</si>
  <si>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</si>
  <si>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</si>
  <si>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</si>
  <si>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</si>
  <si>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</si>
  <si>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</si>
  <si>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</si>
  <si>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</si>
  <si>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</si>
  <si>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</si>
  <si>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</si>
  <si>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</si>
  <si>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</si>
  <si>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</si>
  <si>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</si>
  <si>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</si>
  <si>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</si>
  <si>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</si>
  <si>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</si>
  <si>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</si>
  <si>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</si>
  <si>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</si>
  <si>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</si>
  <si>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</si>
  <si>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Единый сельскохозяйственный налог (за налоговые периоды, истекшие до 1 января 2011 года)</t>
  </si>
  <si>
    <t>000 1 05 03020 01 0000 110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</si>
  <si>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</si>
  <si>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</si>
  <si>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</si>
  <si>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</si>
  <si>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</si>
  <si>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</si>
  <si>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</si>
  <si>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</si>
  <si>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</si>
  <si>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</si>
  <si>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</si>
  <si>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>000 1 06 06033 13 0000 110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</si>
  <si>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</si>
  <si>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</si>
  <si>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</si>
  <si>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</si>
  <si>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 xml:space="preserve">  ГОСУДАРСТВЕННАЯ ПОШЛИНА</t>
  </si>
  <si>
    <t>000 1 08 00000 00 0000 000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</si>
  <si>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</si>
  <si>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</si>
  <si>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</si>
  <si>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</si>
  <si>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</si>
  <si>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</si>
  <si>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</si>
  <si>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</si>
  <si>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</si>
  <si>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</si>
  <si>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</si>
  <si>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</si>
  <si>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</si>
  <si>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</si>
  <si>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</si>
  <si>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000 1 11 05025 13 0000 120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</si>
  <si>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</si>
  <si>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</si>
  <si>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</si>
  <si>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</si>
  <si>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</si>
  <si>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</si>
  <si>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 xml:space="preserve">  ДОХОДЫ ОТ ОКАЗАНИЯ ПЛАТНЫХ УСЛУГ (РАБОТ) И КОМПЕНСАЦИИ ЗАТРАТ ГОСУДАРСТВА</t>
  </si>
  <si>
    <t>000 1 13 00000 00 0000 000</t>
  </si>
  <si>
    <t xml:space="preserve">  Доходы от оказания платных услуг (работ)</t>
  </si>
  <si>
    <t>000 1 13 01000 00 0000 130</t>
  </si>
  <si>
    <t xml:space="preserve">  Прочие доходы от оказания платных услуг (работ)</t>
  </si>
  <si>
    <t>000 1 13 01990 00 0000 130</t>
  </si>
  <si>
    <t xml:space="preserve">  Прочие доходы от оказания платных услуг (работ) получателями средств бюджетов городских поселений</t>
  </si>
  <si>
    <t>000 1 13 01995 13 0000 130</t>
  </si>
  <si>
    <t>000 1 13 01995 13 0001 130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</si>
  <si>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</si>
  <si>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</si>
  <si>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</si>
  <si>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</si>
  <si>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городских поселений</t>
  </si>
  <si>
    <t>000 1 13 02995 13 0000 130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</si>
  <si>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</si>
  <si>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</si>
  <si>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квартир</t>
  </si>
  <si>
    <t>000 1 14 01000 00 0000 410</t>
  </si>
  <si>
    <t xml:space="preserve">  Доходы от продажи квартир, находящихся в собственности городских поселений</t>
  </si>
  <si>
    <t>000 1 14 01050 13 0000 410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</si>
  <si>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</si>
  <si>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</si>
  <si>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</si>
  <si>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</si>
  <si>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</si>
  <si>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</si>
  <si>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</si>
  <si>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</si>
  <si>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</si>
  <si>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</si>
  <si>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</si>
  <si>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</si>
  <si>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</si>
  <si>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</si>
  <si>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</si>
  <si>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000 1 14 06025 13 0000 430</t>
  </si>
  <si>
    <t xml:space="preserve">  ШТРАФЫ, САНКЦИИ, ВОЗМЕЩЕНИЕ УЩЕРБА</t>
  </si>
  <si>
    <t>000 1 16 00000 00 0000 000</t>
  </si>
  <si>
    <t xml:space="preserve">  Прочие поступления от денежных взысканий (штрафов) и иных сумм в возмещение ущерба</t>
  </si>
  <si>
    <t xml:space="preserve">  ПРОЧИЕ НЕНАЛОГОВЫЕ ДОХОДЫ</t>
  </si>
  <si>
    <t>000 1 17 00000 00 0000 000</t>
  </si>
  <si>
    <t xml:space="preserve">  Прочие неналоговые доходы</t>
  </si>
  <si>
    <t>000 1 17 05000 00 0000 180</t>
  </si>
  <si>
    <t xml:space="preserve">  Прочие неналоговые доходы бюджетов городских поселений</t>
  </si>
  <si>
    <t>000 1 17 05050 13 0000 180</t>
  </si>
  <si>
    <t>000 1 17 05050 13 0001 180</t>
  </si>
  <si>
    <t>000 1 17 05050 13 0002 180</t>
  </si>
  <si>
    <t>000 1 17 05050 13 0003 180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</si>
  <si>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</si>
  <si>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</si>
  <si>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</si>
  <si>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</si>
  <si>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</si>
  <si>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</si>
  <si>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</si>
  <si>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</si>
  <si>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</si>
  <si>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</si>
  <si>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</si>
  <si>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</si>
  <si>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</si>
  <si>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</si>
  <si>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</si>
  <si>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Иные межбюджетные трансферты</t>
  </si>
  <si>
    <t xml:space="preserve">  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</si>
  <si>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</si>
  <si>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</si>
  <si>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городских поселений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</si>
  <si>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</si>
  <si>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</si>
  <si>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городских поселений</t>
  </si>
  <si>
    <t xml:space="preserve">  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</si>
  <si>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</si>
  <si>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</si>
  <si>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</si>
  <si>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</si>
  <si>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МЕСЯЧНЫЙ ОТЧЕТ ОБ ИСПОЛНЕНИИ БЮДЖЕТА</t>
  </si>
  <si>
    <t>Наименование организации</t>
  </si>
  <si>
    <t xml:space="preserve">                                  Доходы бюджета</t>
  </si>
  <si>
    <t>Суммы, подлежащие взаимоисключению План</t>
  </si>
  <si>
    <t>Суммы, подлежащие взаимоисключению Исполнено</t>
  </si>
  <si>
    <t>Городские поселения Исполнено</t>
  </si>
  <si>
    <t>7</t>
  </si>
  <si>
    <t>000 2 07 05000 13 0000 150</t>
  </si>
  <si>
    <t>000 2 07 05020 13 0000 150</t>
  </si>
  <si>
    <t>000 2 07 05030 13 0000 150</t>
  </si>
  <si>
    <t>000 2 19 00000 13 0000 150</t>
  </si>
  <si>
    <t>000 2 19 60010 13 0000 150</t>
  </si>
  <si>
    <t>000 2 02 49999 13 0000 150</t>
  </si>
  <si>
    <t>000 2 02 49999 00 0000 150</t>
  </si>
  <si>
    <t>000 2 02 45160 13 0000 150</t>
  </si>
  <si>
    <t>000 2 02 45160 00 0000 150</t>
  </si>
  <si>
    <t>000 2 02 40000 00 0000 150</t>
  </si>
  <si>
    <t>000 2 02 35118 13 0000 150</t>
  </si>
  <si>
    <t>000 2 02 35118 00 0000 150</t>
  </si>
  <si>
    <t>000 2 02 30000 00 0000 150</t>
  </si>
  <si>
    <t>000 2 02 25555 13 0000 150</t>
  </si>
  <si>
    <t>000 2 02 25555 00 0000 150</t>
  </si>
  <si>
    <t>000 2 02 20302 13 0000 150</t>
  </si>
  <si>
    <t>000 2 02 20302 00 0000 150</t>
  </si>
  <si>
    <t>000 2 02 20000 00 0000 150</t>
  </si>
  <si>
    <t>000 2 02 15001 13 0000 150</t>
  </si>
  <si>
    <t>000 2 02 15001 00 0000 150</t>
  </si>
  <si>
    <t>000 2 02 10000 00 0000 150</t>
  </si>
  <si>
    <t>000 1 17 01000 00 0000 180</t>
  </si>
  <si>
    <t>Невыясненные поступления</t>
  </si>
  <si>
    <t>000 1 17 01000 13 0000 180</t>
  </si>
  <si>
    <t>Невыясненные поступления, зачисляемые в бюджеты городских поселений</t>
  </si>
  <si>
    <t>000 1 11 07000 00 0000 120</t>
  </si>
  <si>
    <t>000 1 11 07010 00 0000 120</t>
  </si>
  <si>
    <t>000 1 11 07015 13 0000 120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</si>
  <si>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</si>
  <si>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</si>
  <si>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</si>
  <si>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000 1 14 02050 13 0000 440</t>
  </si>
  <si>
    <t>000 1 14 02053 13 0000 440</t>
  </si>
  <si>
    <t xml:space="preserve">  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</si>
  <si>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</si>
  <si>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Латненское городское поселение</t>
  </si>
  <si>
    <t>межбюджетные трансферты на организацию проведения оплачиваемых общественных работ</t>
  </si>
  <si>
    <t>000 2 02 29999 00 0000 150</t>
  </si>
  <si>
    <t>000 2 02 29999 13 0000 150</t>
  </si>
  <si>
    <t xml:space="preserve">  Прочие субсидии</t>
  </si>
  <si>
    <t>Прочие субсидии</t>
  </si>
  <si>
    <t>Субсидии на реализацию проекта по поддержке местных инициатив на территории муниципальных образовпний Воронежской области</t>
  </si>
  <si>
    <t xml:space="preserve">  Прочие неналоговые доходы бюджетов городских поселений (оплата за торговое место)</t>
  </si>
  <si>
    <t xml:space="preserve">  Прочие неналоговые доходы бюджетов городских поселений (иные доходы)</t>
  </si>
  <si>
    <t xml:space="preserve">  Прочие неналоговые доходы бюджетов городских поселений (за размещение нестационарного торгового объекта)</t>
  </si>
  <si>
    <t>000 2 02 40014 13 0000 150</t>
  </si>
  <si>
    <t xml:space="preserve">  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</si>
  <si>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000 1 17 01050 13 0000 180</t>
  </si>
  <si>
    <t>межбюджетные трансферты на эл эн уличного освещения</t>
  </si>
  <si>
    <t xml:space="preserve">Городские поселения             План </t>
  </si>
  <si>
    <t>000 1 16 07090 00 0000 140</t>
  </si>
  <si>
    <t>000 1 16 07090 13 0000 140</t>
  </si>
  <si>
    <t>000 1 16 07000 00 0000 140</t>
  </si>
  <si>
    <t xml:space="preserve">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РФ, государственной корпорации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</si>
  <si>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</si>
  <si>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</si>
  <si>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Платежи в целях возмещения причиненного ущерба (убытков)</t>
  </si>
  <si>
    <t>000 1 16 10123 01 0031 140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</si>
  <si>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</si>
  <si>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000 1 16 10123 01 0131 140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</si>
  <si>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задолженности).</t>
  </si>
  <si>
    <t>000 1 16 07010 00 0000 140</t>
  </si>
  <si>
    <t>000 1 16 07010 13 0000 140</t>
  </si>
  <si>
    <t>Глава администрации</t>
  </si>
  <si>
    <t>С.Ю.Бендин</t>
  </si>
  <si>
    <t>Главный бухгалтер</t>
  </si>
  <si>
    <t>Е.Н.Полуказаков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</si>
  <si>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</si>
  <si>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городских поселений на выравнивание бюджетной обеспеченности из бюджетов муниципальных районов</t>
  </si>
  <si>
    <t>000 2 02 16001 00 0000 150</t>
  </si>
  <si>
    <t>000 2 02 16001 13 0000 150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</si>
  <si>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</si>
  <si>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Доходы бюджетов городских поселений от возврата иными организациями остатков субсидий прошлых лет</t>
  </si>
  <si>
    <t>000 2 18 05030 13 0000 150</t>
  </si>
  <si>
    <t>000 2 18 00000 00 0000 000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</si>
  <si>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</si>
  <si>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000 2 02 20216 00 0000 150</t>
  </si>
  <si>
    <t>000 2 02 20216 13 0000 150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</si>
  <si>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</si>
  <si>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субсидии на устройство тротуарных дорожек </t>
  </si>
  <si>
    <t>000 1 01 02080 01 0000 110</t>
  </si>
  <si>
    <t>межбюджетные трансферты за эффективность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</si>
  <si>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рублей).</t>
  </si>
  <si>
    <t>000 1 17 15030 13 0000 150</t>
  </si>
  <si>
    <t>Инициативные платежи, зачисляемые в бюджеты городских поселений</t>
  </si>
  <si>
    <t>субсидии на ремонт системы водоснабжения</t>
  </si>
  <si>
    <t>межбюджетные трансферты СМИ</t>
  </si>
  <si>
    <t>межбюджетные трансферты обустройство площадок ТКО</t>
  </si>
  <si>
    <t>межбюджетные трансферты на ремонт теплотрассы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</si>
  <si>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</si>
  <si>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</si>
  <si>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</si>
  <si>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 01.07.2023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</si>
  <si>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</si>
  <si>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000 2 02 20041 13 0000 150</t>
  </si>
  <si>
    <t>000 2 02 20041 00 0000 150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</si>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</sst>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#,##0.00_ ;\-#,##0.00"/>
  </numFmts>
  <fonts count="2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8"/>
      <name val="Arial Cyr"/>
    </font>
    <font>
      <sz val="10"/>
      <name val="Arial Cyr"/>
    </font>
    <font>
      <b/>
      <sz val="11"/>
      <name val="Arial Cyr"/>
    </font>
    <font>
      <sz val="12"/>
      <name val="Times New Roman"/>
      <family val="1"/>
      <charset val="204"/>
    </font>
    <font>
      <sz val="11"/>
      <name val="Arial Cyr"/>
      <charset val="204"/>
    </font>
    <font>
      <sz val="11"/>
      <name val="Arial Cyr"/>
    </font>
    <font>
      <sz val="9"/>
      <name val="Arial Cyr"/>
    </font>
    <font>
      <b/>
      <sz val="8"/>
      <name val="Arial Cyr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Calibri"/>
      <family val="2"/>
      <charset val="204"/>
      <scheme val="minor"/>
    </font>
    <font>
      <sz val="8"/>
      <color rgb="FFFF0000"/>
      <name val="Arial Cyr"/>
    </font>
    <font>
      <sz val="10"/>
      <color rgb="FFFF0000"/>
      <name val="Arial Cyr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6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6" fillId="0" borderId="1"/>
    <xf numFmtId="0" fontId="6" fillId="0" borderId="1"/>
    <xf numFmtId="0" fontId="6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12" fillId="0" borderId="1"/>
    <xf numFmtId="0" fontId="4" fillId="0" borderId="1">
      <alignment horizontal="right"/>
    </xf>
    <xf numFmtId="0" fontId="4" fillId="0" borderId="5">
      <alignment horizontal="right"/>
    </xf>
    <xf numFmtId="0" fontId="4" fillId="0" borderId="8">
      <alignment horizontal="right"/>
    </xf>
    <xf numFmtId="0" fontId="6" fillId="0" borderId="1"/>
    <xf numFmtId="0" fontId="6" fillId="0" borderId="11"/>
    <xf numFmtId="0" fontId="6" fillId="0" borderId="31"/>
    <xf numFmtId="0" fontId="8" fillId="0" borderId="27">
      <alignment wrapText="1"/>
    </xf>
    <xf numFmtId="0" fontId="8" fillId="0" borderId="27"/>
    <xf numFmtId="0" fontId="6" fillId="0" borderId="1"/>
    <xf numFmtId="0" fontId="6" fillId="0" borderId="1"/>
    <xf numFmtId="0" fontId="11" fillId="2" borderId="1"/>
    <xf numFmtId="0" fontId="6" fillId="0" borderId="1"/>
    <xf numFmtId="0" fontId="11" fillId="0" borderId="1"/>
  </cellStyleXfs>
  <cellXfs count="112">
    <xf numFmtId="0" fontId="0" fillId="0" borderId="0" xfId="0"/>
    <xf numFmtId="49" fontId="13" fillId="0" borderId="22" xfId="45" applyFont="1" applyFill="1" applyProtection="1">
      <alignment horizontal="center" shrinkToFit="1"/>
    </xf>
    <xf numFmtId="49" fontId="13" fillId="0" borderId="38" xfId="46" applyFont="1" applyFill="1" applyBorder="1" applyAlignment="1" applyProtection="1">
      <alignment horizontal="left"/>
    </xf>
    <xf numFmtId="0" fontId="13" fillId="0" borderId="34" xfId="44" applyNumberFormat="1" applyFont="1" applyFill="1" applyBorder="1" applyAlignment="1" applyProtection="1">
      <alignment horizontal="left" wrapText="1"/>
    </xf>
    <xf numFmtId="49" fontId="13" fillId="0" borderId="2" xfId="45" applyFont="1" applyFill="1" applyBorder="1" applyProtection="1">
      <alignment horizontal="center" shrinkToFit="1"/>
    </xf>
    <xf numFmtId="2" fontId="14" fillId="0" borderId="34" xfId="46" applyNumberFormat="1" applyFont="1" applyFill="1" applyBorder="1" applyProtection="1">
      <alignment horizontal="center"/>
    </xf>
    <xf numFmtId="2" fontId="14" fillId="0" borderId="34" xfId="46" applyNumberFormat="1" applyFont="1" applyFill="1" applyBorder="1" applyAlignment="1" applyProtection="1">
      <alignment horizontal="center"/>
    </xf>
    <xf numFmtId="0" fontId="0" fillId="0" borderId="0" xfId="0" applyFont="1" applyProtection="1">
      <protection locked="0"/>
    </xf>
    <xf numFmtId="0" fontId="14" fillId="0" borderId="1" xfId="1" applyNumberFormat="1" applyFont="1" applyProtection="1"/>
    <xf numFmtId="0" fontId="16" fillId="0" borderId="1" xfId="4" applyNumberFormat="1" applyFont="1" applyProtection="1">
      <alignment horizontal="right"/>
    </xf>
    <xf numFmtId="0" fontId="16" fillId="0" borderId="1" xfId="9" applyNumberFormat="1" applyFont="1" applyBorder="1" applyProtection="1">
      <alignment horizontal="right"/>
    </xf>
    <xf numFmtId="0" fontId="16" fillId="0" borderId="1" xfId="13" applyNumberFormat="1" applyFont="1" applyBorder="1" applyProtection="1">
      <alignment horizontal="right"/>
    </xf>
    <xf numFmtId="0" fontId="13" fillId="0" borderId="1" xfId="16" applyNumberFormat="1" applyFont="1" applyProtection="1">
      <alignment horizontal="left"/>
    </xf>
    <xf numFmtId="0" fontId="13" fillId="0" borderId="1" xfId="10" applyNumberFormat="1" applyFont="1" applyProtection="1"/>
    <xf numFmtId="0" fontId="13" fillId="0" borderId="11" xfId="24" applyNumberFormat="1" applyFont="1" applyProtection="1">
      <alignment horizontal="left"/>
    </xf>
    <xf numFmtId="49" fontId="13" fillId="0" borderId="11" xfId="25" applyFont="1" applyProtection="1"/>
    <xf numFmtId="49" fontId="13" fillId="0" borderId="1" xfId="17" applyFont="1" applyProtection="1"/>
    <xf numFmtId="0" fontId="15" fillId="0" borderId="2" xfId="28" applyNumberFormat="1" applyFont="1" applyProtection="1">
      <alignment horizontal="center"/>
    </xf>
    <xf numFmtId="0" fontId="14" fillId="0" borderId="14" xfId="31" applyNumberFormat="1" applyFont="1" applyProtection="1"/>
    <xf numFmtId="0" fontId="14" fillId="0" borderId="5" xfId="32" applyNumberFormat="1" applyFont="1" applyProtection="1"/>
    <xf numFmtId="0" fontId="0" fillId="0" borderId="36" xfId="0" applyFont="1" applyBorder="1" applyProtection="1">
      <protection locked="0"/>
    </xf>
    <xf numFmtId="0" fontId="13" fillId="0" borderId="20" xfId="34" applyNumberFormat="1" applyFont="1" applyBorder="1" applyProtection="1">
      <alignment horizontal="center" vertical="center"/>
    </xf>
    <xf numFmtId="0" fontId="13" fillId="0" borderId="40" xfId="33" applyNumberFormat="1" applyFont="1" applyBorder="1" applyProtection="1">
      <alignment horizontal="center" vertical="center"/>
    </xf>
    <xf numFmtId="0" fontId="13" fillId="0" borderId="4" xfId="34" applyNumberFormat="1" applyFont="1" applyProtection="1">
      <alignment horizontal="center" vertical="center"/>
    </xf>
    <xf numFmtId="49" fontId="13" fillId="0" borderId="20" xfId="35" applyFont="1" applyBorder="1" applyProtection="1">
      <alignment horizontal="center" vertical="center"/>
    </xf>
    <xf numFmtId="49" fontId="20" fillId="0" borderId="34" xfId="37" applyFont="1" applyBorder="1" applyProtection="1">
      <alignment horizontal="center" wrapText="1"/>
    </xf>
    <xf numFmtId="49" fontId="20" fillId="0" borderId="34" xfId="38" applyFont="1" applyBorder="1" applyProtection="1">
      <alignment horizontal="center"/>
    </xf>
    <xf numFmtId="0" fontId="21" fillId="0" borderId="34" xfId="36" applyNumberFormat="1" applyFont="1" applyBorder="1" applyProtection="1">
      <alignment horizontal="left" wrapText="1"/>
    </xf>
    <xf numFmtId="49" fontId="20" fillId="0" borderId="39" xfId="37" applyFont="1" applyBorder="1" applyProtection="1">
      <alignment horizontal="center" wrapText="1"/>
    </xf>
    <xf numFmtId="2" fontId="22" fillId="0" borderId="34" xfId="38" applyNumberFormat="1" applyFont="1" applyBorder="1" applyProtection="1">
      <alignment horizontal="center"/>
    </xf>
    <xf numFmtId="2" fontId="22" fillId="0" borderId="34" xfId="38" applyNumberFormat="1" applyFont="1" applyBorder="1" applyAlignment="1" applyProtection="1">
      <alignment horizontal="center"/>
    </xf>
    <xf numFmtId="0" fontId="14" fillId="0" borderId="1" xfId="32" applyNumberFormat="1" applyFont="1" applyBorder="1" applyProtection="1"/>
    <xf numFmtId="2" fontId="0" fillId="0" borderId="0" xfId="0" applyNumberFormat="1" applyFont="1" applyProtection="1">
      <protection locked="0"/>
    </xf>
    <xf numFmtId="49" fontId="13" fillId="0" borderId="41" xfId="41" applyFont="1" applyBorder="1" applyProtection="1">
      <alignment horizontal="center" shrinkToFit="1"/>
    </xf>
    <xf numFmtId="49" fontId="13" fillId="0" borderId="5" xfId="42" applyFont="1" applyBorder="1" applyProtection="1">
      <alignment horizontal="center"/>
    </xf>
    <xf numFmtId="0" fontId="13" fillId="0" borderId="34" xfId="40" applyNumberFormat="1" applyFont="1" applyBorder="1" applyProtection="1">
      <alignment horizontal="left" wrapText="1"/>
    </xf>
    <xf numFmtId="49" fontId="13" fillId="0" borderId="11" xfId="41" applyFont="1" applyBorder="1" applyProtection="1">
      <alignment horizontal="center" shrinkToFit="1"/>
    </xf>
    <xf numFmtId="2" fontId="23" fillId="0" borderId="34" xfId="42" applyNumberFormat="1" applyFont="1" applyBorder="1" applyProtection="1">
      <alignment horizontal="center"/>
    </xf>
    <xf numFmtId="2" fontId="23" fillId="0" borderId="34" xfId="43" applyNumberFormat="1" applyFont="1" applyBorder="1" applyProtection="1">
      <alignment horizontal="right" shrinkToFit="1"/>
    </xf>
    <xf numFmtId="2" fontId="23" fillId="0" borderId="34" xfId="43" applyNumberFormat="1" applyFont="1" applyBorder="1" applyAlignment="1" applyProtection="1">
      <alignment horizontal="center" shrinkToFit="1"/>
    </xf>
    <xf numFmtId="49" fontId="20" fillId="0" borderId="22" xfId="45" applyFont="1" applyProtection="1">
      <alignment horizontal="center" shrinkToFit="1"/>
    </xf>
    <xf numFmtId="49" fontId="20" fillId="0" borderId="38" xfId="46" applyFont="1" applyBorder="1" applyAlignment="1" applyProtection="1">
      <alignment horizontal="left"/>
    </xf>
    <xf numFmtId="0" fontId="20" fillId="0" borderId="34" xfId="44" applyNumberFormat="1" applyFont="1" applyBorder="1" applyAlignment="1" applyProtection="1">
      <alignment horizontal="left" wrapText="1"/>
    </xf>
    <xf numFmtId="49" fontId="20" fillId="0" borderId="2" xfId="45" applyFont="1" applyBorder="1" applyProtection="1">
      <alignment horizontal="center" shrinkToFit="1"/>
    </xf>
    <xf numFmtId="2" fontId="22" fillId="0" borderId="34" xfId="46" applyNumberFormat="1" applyFont="1" applyBorder="1" applyProtection="1">
      <alignment horizontal="center"/>
    </xf>
    <xf numFmtId="2" fontId="22" fillId="0" borderId="34" xfId="46" applyNumberFormat="1" applyFont="1" applyBorder="1" applyAlignment="1" applyProtection="1">
      <alignment horizontal="center"/>
    </xf>
    <xf numFmtId="49" fontId="20" fillId="3" borderId="22" xfId="45" applyFont="1" applyFill="1" applyProtection="1">
      <alignment horizontal="center" shrinkToFit="1"/>
    </xf>
    <xf numFmtId="49" fontId="20" fillId="3" borderId="38" xfId="46" applyFont="1" applyFill="1" applyBorder="1" applyAlignment="1" applyProtection="1">
      <alignment horizontal="left"/>
    </xf>
    <xf numFmtId="0" fontId="20" fillId="3" borderId="34" xfId="44" applyNumberFormat="1" applyFont="1" applyFill="1" applyBorder="1" applyAlignment="1" applyProtection="1">
      <alignment horizontal="left" wrapText="1"/>
    </xf>
    <xf numFmtId="49" fontId="20" fillId="3" borderId="2" xfId="45" applyFont="1" applyFill="1" applyBorder="1" applyProtection="1">
      <alignment horizontal="center" shrinkToFit="1"/>
    </xf>
    <xf numFmtId="2" fontId="22" fillId="3" borderId="34" xfId="46" applyNumberFormat="1" applyFont="1" applyFill="1" applyBorder="1" applyProtection="1">
      <alignment horizontal="center"/>
    </xf>
    <xf numFmtId="2" fontId="22" fillId="3" borderId="34" xfId="46" applyNumberFormat="1" applyFont="1" applyFill="1" applyBorder="1" applyAlignment="1" applyProtection="1">
      <alignment horizontal="center"/>
    </xf>
    <xf numFmtId="49" fontId="13" fillId="4" borderId="22" xfId="45" applyFont="1" applyFill="1" applyProtection="1">
      <alignment horizontal="center" shrinkToFit="1"/>
    </xf>
    <xf numFmtId="49" fontId="13" fillId="4" borderId="38" xfId="46" applyFont="1" applyFill="1" applyBorder="1" applyAlignment="1" applyProtection="1">
      <alignment horizontal="left"/>
    </xf>
    <xf numFmtId="0" fontId="13" fillId="4" borderId="34" xfId="44" applyNumberFormat="1" applyFont="1" applyFill="1" applyBorder="1" applyAlignment="1" applyProtection="1">
      <alignment horizontal="left" wrapText="1"/>
    </xf>
    <xf numFmtId="49" fontId="13" fillId="4" borderId="2" xfId="45" applyFont="1" applyFill="1" applyBorder="1" applyProtection="1">
      <alignment horizontal="center" shrinkToFit="1"/>
    </xf>
    <xf numFmtId="2" fontId="23" fillId="4" borderId="34" xfId="46" applyNumberFormat="1" applyFont="1" applyFill="1" applyBorder="1" applyProtection="1">
      <alignment horizontal="center"/>
    </xf>
    <xf numFmtId="2" fontId="23" fillId="4" borderId="34" xfId="46" applyNumberFormat="1" applyFont="1" applyFill="1" applyBorder="1" applyAlignment="1" applyProtection="1">
      <alignment horizontal="center"/>
    </xf>
    <xf numFmtId="49" fontId="13" fillId="0" borderId="22" xfId="45" applyFont="1" applyProtection="1">
      <alignment horizontal="center" shrinkToFit="1"/>
    </xf>
    <xf numFmtId="49" fontId="13" fillId="0" borderId="38" xfId="46" applyFont="1" applyBorder="1" applyAlignment="1" applyProtection="1">
      <alignment horizontal="left"/>
    </xf>
    <xf numFmtId="0" fontId="13" fillId="0" borderId="34" xfId="44" applyNumberFormat="1" applyFont="1" applyBorder="1" applyAlignment="1" applyProtection="1">
      <alignment horizontal="left" wrapText="1"/>
    </xf>
    <xf numFmtId="49" fontId="13" fillId="0" borderId="2" xfId="45" applyFont="1" applyBorder="1" applyProtection="1">
      <alignment horizontal="center" shrinkToFit="1"/>
    </xf>
    <xf numFmtId="2" fontId="23" fillId="0" borderId="34" xfId="46" applyNumberFormat="1" applyFont="1" applyBorder="1" applyProtection="1">
      <alignment horizontal="center"/>
    </xf>
    <xf numFmtId="2" fontId="23" fillId="0" borderId="34" xfId="47" applyNumberFormat="1" applyFont="1" applyBorder="1" applyAlignment="1" applyProtection="1">
      <alignment horizontal="center" shrinkToFit="1"/>
    </xf>
    <xf numFmtId="49" fontId="24" fillId="4" borderId="22" xfId="45" applyFont="1" applyFill="1" applyProtection="1">
      <alignment horizontal="center" shrinkToFit="1"/>
    </xf>
    <xf numFmtId="49" fontId="24" fillId="4" borderId="38" xfId="46" applyFont="1" applyFill="1" applyBorder="1" applyAlignment="1" applyProtection="1">
      <alignment horizontal="left"/>
    </xf>
    <xf numFmtId="0" fontId="24" fillId="4" borderId="34" xfId="44" applyNumberFormat="1" applyFont="1" applyFill="1" applyBorder="1" applyAlignment="1" applyProtection="1">
      <alignment horizontal="left" wrapText="1"/>
    </xf>
    <xf numFmtId="49" fontId="24" fillId="4" borderId="2" xfId="45" applyFont="1" applyFill="1" applyBorder="1" applyProtection="1">
      <alignment horizontal="center" shrinkToFit="1"/>
    </xf>
    <xf numFmtId="2" fontId="23" fillId="0" borderId="34" xfId="46" applyNumberFormat="1" applyFont="1" applyBorder="1" applyAlignment="1" applyProtection="1">
      <alignment horizontal="center"/>
    </xf>
    <xf numFmtId="49" fontId="24" fillId="0" borderId="38" xfId="46" applyFont="1" applyBorder="1" applyAlignment="1" applyProtection="1">
      <alignment horizontal="left"/>
    </xf>
    <xf numFmtId="49" fontId="13" fillId="0" borderId="34" xfId="45" applyFont="1" applyBorder="1" applyProtection="1">
      <alignment horizontal="center" shrinkToFit="1"/>
    </xf>
    <xf numFmtId="49" fontId="13" fillId="0" borderId="34" xfId="46" applyFont="1" applyBorder="1" applyAlignment="1" applyProtection="1">
      <alignment horizontal="left"/>
    </xf>
    <xf numFmtId="0" fontId="13" fillId="0" borderId="2" xfId="44" applyNumberFormat="1" applyFont="1" applyBorder="1" applyAlignment="1" applyProtection="1">
      <alignment wrapText="1"/>
    </xf>
    <xf numFmtId="2" fontId="23" fillId="0" borderId="34" xfId="46" applyNumberFormat="1" applyFont="1" applyFill="1" applyBorder="1" applyProtection="1">
      <alignment horizontal="center"/>
    </xf>
    <xf numFmtId="2" fontId="23" fillId="0" borderId="34" xfId="46" applyNumberFormat="1" applyFont="1" applyFill="1" applyBorder="1" applyAlignment="1" applyProtection="1">
      <alignment horizontal="center"/>
    </xf>
    <xf numFmtId="2" fontId="23" fillId="0" borderId="34" xfId="47" applyNumberFormat="1" applyFont="1" applyFill="1" applyBorder="1" applyAlignment="1" applyProtection="1">
      <alignment horizontal="center" shrinkToFit="1"/>
    </xf>
    <xf numFmtId="49" fontId="20" fillId="4" borderId="2" xfId="45" applyFont="1" applyFill="1" applyBorder="1" applyProtection="1">
      <alignment horizontal="center" shrinkToFit="1"/>
    </xf>
    <xf numFmtId="0" fontId="13" fillId="0" borderId="2" xfId="44" applyNumberFormat="1" applyFont="1" applyBorder="1" applyAlignment="1" applyProtection="1">
      <alignment horizontal="left" wrapText="1"/>
    </xf>
    <xf numFmtId="0" fontId="24" fillId="0" borderId="34" xfId="44" applyNumberFormat="1" applyFont="1" applyBorder="1" applyAlignment="1" applyProtection="1">
      <alignment horizontal="left" wrapText="1"/>
    </xf>
    <xf numFmtId="2" fontId="22" fillId="0" borderId="34" xfId="47" applyNumberFormat="1" applyFont="1" applyBorder="1" applyAlignment="1" applyProtection="1">
      <alignment horizontal="center" shrinkToFit="1"/>
    </xf>
    <xf numFmtId="0" fontId="25" fillId="0" borderId="1" xfId="14" applyNumberFormat="1" applyFont="1" applyProtection="1"/>
    <xf numFmtId="0" fontId="13" fillId="0" borderId="1" xfId="3" applyNumberFormat="1" applyFont="1" applyBorder="1" applyProtection="1">
      <alignment horizontal="center"/>
    </xf>
    <xf numFmtId="0" fontId="12" fillId="0" borderId="1" xfId="0" applyFont="1" applyBorder="1" applyProtection="1">
      <protection locked="0"/>
    </xf>
    <xf numFmtId="2" fontId="23" fillId="4" borderId="34" xfId="47" applyNumberFormat="1" applyFont="1" applyFill="1" applyBorder="1" applyAlignment="1" applyProtection="1">
      <alignment horizontal="center" shrinkToFit="1"/>
    </xf>
    <xf numFmtId="0" fontId="12" fillId="0" borderId="0" xfId="0" applyFont="1" applyProtection="1">
      <protection locked="0"/>
    </xf>
    <xf numFmtId="49" fontId="26" fillId="0" borderId="2" xfId="45" applyFont="1" applyBorder="1" applyProtection="1">
      <alignment horizontal="center" shrinkToFit="1"/>
    </xf>
    <xf numFmtId="0" fontId="0" fillId="0" borderId="0" xfId="0" applyProtection="1">
      <protection locked="0"/>
    </xf>
    <xf numFmtId="49" fontId="3" fillId="5" borderId="34" xfId="46" applyFill="1" applyBorder="1" applyAlignment="1" applyProtection="1">
      <alignment horizontal="left"/>
    </xf>
    <xf numFmtId="49" fontId="24" fillId="5" borderId="38" xfId="46" applyFont="1" applyFill="1" applyBorder="1" applyAlignment="1" applyProtection="1">
      <alignment horizontal="left"/>
    </xf>
    <xf numFmtId="0" fontId="24" fillId="5" borderId="34" xfId="44" applyNumberFormat="1" applyFont="1" applyFill="1" applyBorder="1" applyAlignment="1" applyProtection="1">
      <alignment horizontal="left" wrapText="1"/>
    </xf>
    <xf numFmtId="49" fontId="24" fillId="5" borderId="2" xfId="45" applyFont="1" applyFill="1" applyBorder="1" applyProtection="1">
      <alignment horizontal="center" shrinkToFit="1"/>
    </xf>
    <xf numFmtId="2" fontId="23" fillId="5" borderId="34" xfId="46" applyNumberFormat="1" applyFont="1" applyFill="1" applyBorder="1" applyProtection="1">
      <alignment horizontal="center"/>
    </xf>
    <xf numFmtId="2" fontId="23" fillId="5" borderId="34" xfId="46" applyNumberFormat="1" applyFont="1" applyFill="1" applyBorder="1" applyAlignment="1" applyProtection="1">
      <alignment horizontal="center"/>
    </xf>
    <xf numFmtId="2" fontId="27" fillId="0" borderId="34" xfId="47" applyNumberFormat="1" applyFont="1" applyBorder="1" applyAlignment="1" applyProtection="1">
      <alignment horizontal="center" shrinkToFit="1"/>
    </xf>
    <xf numFmtId="2" fontId="28" fillId="0" borderId="34" xfId="46" applyNumberFormat="1" applyFont="1" applyBorder="1" applyProtection="1">
      <alignment horizontal="center"/>
    </xf>
    <xf numFmtId="0" fontId="15" fillId="0" borderId="1" xfId="2" applyNumberFormat="1" applyFont="1" applyProtection="1">
      <alignment horizontal="center"/>
    </xf>
    <xf numFmtId="0" fontId="15" fillId="0" borderId="1" xfId="2" applyFont="1" applyProtection="1">
      <alignment horizontal="center"/>
      <protection locked="0"/>
    </xf>
    <xf numFmtId="0" fontId="13" fillId="0" borderId="2" xfId="20" applyNumberFormat="1" applyFont="1" applyProtection="1">
      <alignment horizontal="left" wrapText="1"/>
    </xf>
    <xf numFmtId="0" fontId="13" fillId="0" borderId="10" xfId="22" applyNumberFormat="1" applyFont="1" applyProtection="1">
      <alignment horizontal="left" wrapText="1"/>
    </xf>
    <xf numFmtId="0" fontId="15" fillId="0" borderId="2" xfId="28" applyNumberFormat="1" applyFont="1" applyAlignment="1" applyProtection="1">
      <alignment horizontal="left"/>
    </xf>
    <xf numFmtId="0" fontId="19" fillId="0" borderId="35" xfId="29" applyNumberFormat="1" applyFont="1" applyBorder="1" applyProtection="1">
      <alignment horizontal="center" vertical="top" wrapText="1"/>
    </xf>
    <xf numFmtId="0" fontId="19" fillId="0" borderId="35" xfId="29" applyFont="1" applyBorder="1" applyProtection="1">
      <alignment horizontal="center" vertical="top" wrapText="1"/>
      <protection locked="0"/>
    </xf>
    <xf numFmtId="0" fontId="19" fillId="0" borderId="20" xfId="29" applyNumberFormat="1" applyFont="1" applyBorder="1" applyProtection="1">
      <alignment horizontal="center" vertical="top" wrapText="1"/>
    </xf>
    <xf numFmtId="0" fontId="19" fillId="0" borderId="37" xfId="29" applyNumberFormat="1" applyFont="1" applyBorder="1" applyProtection="1">
      <alignment horizontal="center" vertical="top" wrapText="1"/>
    </xf>
    <xf numFmtId="0" fontId="19" fillId="0" borderId="23" xfId="29" applyNumberFormat="1" applyFont="1" applyBorder="1" applyProtection="1">
      <alignment horizontal="center" vertical="top" wrapText="1"/>
    </xf>
    <xf numFmtId="49" fontId="19" fillId="0" borderId="13" xfId="30" applyFont="1" applyProtection="1">
      <alignment horizontal="center" vertical="top" wrapText="1"/>
    </xf>
    <xf numFmtId="49" fontId="19" fillId="0" borderId="13" xfId="30" applyFont="1" applyProtection="1">
      <alignment horizontal="center" vertical="top" wrapText="1"/>
      <protection locked="0"/>
    </xf>
    <xf numFmtId="0" fontId="19" fillId="0" borderId="13" xfId="29" applyNumberFormat="1" applyFont="1" applyProtection="1">
      <alignment horizontal="center" vertical="top" wrapText="1"/>
    </xf>
    <xf numFmtId="0" fontId="19" fillId="0" borderId="13" xfId="29" applyFont="1" applyProtection="1">
      <alignment horizontal="center" vertical="top" wrapText="1"/>
      <protection locked="0"/>
    </xf>
    <xf numFmtId="0" fontId="13" fillId="0" borderId="1" xfId="16" applyNumberFormat="1" applyFont="1" applyProtection="1">
      <alignment horizontal="left"/>
    </xf>
    <xf numFmtId="0" fontId="17" fillId="0" borderId="1" xfId="5" applyNumberFormat="1" applyFont="1" applyAlignment="1" applyProtection="1">
      <alignment horizontal="center"/>
    </xf>
    <xf numFmtId="0" fontId="18" fillId="0" borderId="1" xfId="16" applyNumberFormat="1" applyFont="1" applyAlignment="1" applyProtection="1">
      <alignment horizontal="center"/>
    </xf>
  </cellXfs>
  <cellStyles count="165">
    <cellStyle name="br" xfId="118"/>
    <cellStyle name="br 2" xfId="143"/>
    <cellStyle name="br 3" xfId="128"/>
    <cellStyle name="col" xfId="117"/>
    <cellStyle name="col 2" xfId="142"/>
    <cellStyle name="col 3" xfId="127"/>
    <cellStyle name="st123" xfId="114"/>
    <cellStyle name="style0" xfId="119"/>
    <cellStyle name="style0 2" xfId="144"/>
    <cellStyle name="style0 3" xfId="160"/>
    <cellStyle name="style0 4" xfId="129"/>
    <cellStyle name="td" xfId="120"/>
    <cellStyle name="td 2" xfId="145"/>
    <cellStyle name="td 3" xfId="161"/>
    <cellStyle name="td 4" xfId="130"/>
    <cellStyle name="tr" xfId="116"/>
    <cellStyle name="tr 2" xfId="141"/>
    <cellStyle name="tr 3" xfId="12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7 2" xfId="158"/>
    <cellStyle name="xl118" xfId="95"/>
    <cellStyle name="xl118 2" xfId="159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1 2" xfId="162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1 2" xfId="155"/>
    <cellStyle name="xl32" xfId="122"/>
    <cellStyle name="xl32 2" xfId="146"/>
    <cellStyle name="xl32 3" xfId="163"/>
    <cellStyle name="xl32 4" xfId="131"/>
    <cellStyle name="xl33" xfId="24"/>
    <cellStyle name="xl34" xfId="34"/>
    <cellStyle name="xl35" xfId="37"/>
    <cellStyle name="xl36" xfId="41"/>
    <cellStyle name="xl37" xfId="45"/>
    <cellStyle name="xl38" xfId="123"/>
    <cellStyle name="xl38 2" xfId="164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6 2" xfId="152"/>
    <cellStyle name="xl67" xfId="9"/>
    <cellStyle name="xl67 2" xfId="153"/>
    <cellStyle name="xl68" xfId="13"/>
    <cellStyle name="xl68 2" xfId="154"/>
    <cellStyle name="xl69" xfId="31"/>
    <cellStyle name="xl70" xfId="32"/>
    <cellStyle name="xl71" xfId="59"/>
    <cellStyle name="xl72" xfId="65"/>
    <cellStyle name="xl73" xfId="71"/>
    <cellStyle name="xl73 2" xfId="156"/>
    <cellStyle name="xl74" xfId="53"/>
    <cellStyle name="xl75" xfId="56"/>
    <cellStyle name="xl76" xfId="60"/>
    <cellStyle name="xl77" xfId="66"/>
    <cellStyle name="xl78" xfId="72"/>
    <cellStyle name="xl78 2" xfId="157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  <cellStyle name="Обычный 10" xfId="134"/>
    <cellStyle name="Обычный 11" xfId="138"/>
    <cellStyle name="Обычный 12" xfId="150"/>
    <cellStyle name="Обычный 13" xfId="147"/>
    <cellStyle name="Обычный 14" xfId="149"/>
    <cellStyle name="Обычный 15" xfId="151"/>
    <cellStyle name="Обычный 16" xfId="125"/>
    <cellStyle name="Обычный 2" xfId="132"/>
    <cellStyle name="Обычный 3" xfId="136"/>
    <cellStyle name="Обычный 4" xfId="140"/>
    <cellStyle name="Обычный 5" xfId="137"/>
    <cellStyle name="Обычный 6" xfId="139"/>
    <cellStyle name="Обычный 7" xfId="148"/>
    <cellStyle name="Обычный 8" xfId="133"/>
    <cellStyle name="Обычный 9" xfId="1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"/>
  <sheetViews>
    <sheetView tabSelected="1" topLeftCell="B1" zoomScaleNormal="100" workbookViewId="0">
      <selection activeCell="B55" sqref="B55"/>
    </sheetView>
  </sheetViews>
  <sheetFormatPr defaultRowHeight="15" x14ac:dyDescent="0.25"/>
  <cols>
    <col min="1" max="1" width="6.85546875" style="7" customWidth="1"/>
    <col min="2" max="2" width="23" style="7" customWidth="1"/>
    <col min="3" max="3" width="50.28515625" style="7" customWidth="1"/>
    <col min="4" max="4" width="13.28515625" style="7" hidden="1" customWidth="1"/>
    <col min="5" max="5" width="17.28515625" style="7" customWidth="1"/>
    <col min="6" max="6" width="14.140625" style="7" customWidth="1"/>
    <col min="7" max="7" width="17.28515625" style="7" customWidth="1"/>
    <col min="8" max="8" width="16" style="84" customWidth="1"/>
    <col min="9" max="9" width="9.140625" style="7" hidden="1"/>
    <col min="10" max="10" width="9.140625" style="7"/>
    <col min="11" max="11" width="9.5703125" style="7" bestFit="1" customWidth="1"/>
    <col min="12" max="16384" width="9.140625" style="7"/>
  </cols>
  <sheetData>
    <row r="1" spans="1:11" ht="12" customHeight="1" x14ac:dyDescent="0.25">
      <c r="C1" s="8"/>
      <c r="D1" s="8"/>
      <c r="E1" s="8"/>
      <c r="F1" s="8"/>
      <c r="G1" s="8"/>
      <c r="H1" s="8"/>
      <c r="I1" s="8"/>
    </row>
    <row r="2" spans="1:11" ht="14.1" customHeight="1" x14ac:dyDescent="0.25">
      <c r="C2" s="95" t="s">
        <v>160</v>
      </c>
      <c r="D2" s="96"/>
      <c r="E2" s="96"/>
      <c r="F2" s="96"/>
      <c r="G2" s="96"/>
      <c r="H2" s="81"/>
      <c r="I2" s="9"/>
    </row>
    <row r="3" spans="1:11" ht="13.5" customHeight="1" x14ac:dyDescent="0.25">
      <c r="C3" s="110" t="s">
        <v>259</v>
      </c>
      <c r="D3" s="110"/>
      <c r="E3" s="110"/>
      <c r="F3" s="110"/>
      <c r="G3" s="10"/>
      <c r="H3" s="82"/>
    </row>
    <row r="4" spans="1:11" ht="12.75" customHeight="1" x14ac:dyDescent="0.25">
      <c r="A4" s="109" t="s">
        <v>161</v>
      </c>
      <c r="B4" s="109"/>
      <c r="C4" s="111" t="s">
        <v>202</v>
      </c>
      <c r="D4" s="111"/>
      <c r="E4" s="111"/>
      <c r="F4" s="111"/>
      <c r="G4" s="11"/>
      <c r="H4" s="82"/>
    </row>
    <row r="5" spans="1:11" ht="15.75" hidden="1" customHeight="1" x14ac:dyDescent="0.25">
      <c r="C5" s="12"/>
      <c r="D5" s="97" t="s">
        <v>0</v>
      </c>
      <c r="E5" s="97"/>
      <c r="F5" s="97"/>
      <c r="G5" s="11"/>
      <c r="H5" s="82"/>
    </row>
    <row r="6" spans="1:11" ht="15.75" hidden="1" customHeight="1" x14ac:dyDescent="0.25">
      <c r="C6" s="12"/>
      <c r="D6" s="98" t="s">
        <v>1</v>
      </c>
      <c r="E6" s="98"/>
      <c r="F6" s="98"/>
      <c r="G6" s="11"/>
      <c r="H6" s="82"/>
    </row>
    <row r="7" spans="1:11" ht="13.5" hidden="1" customHeight="1" x14ac:dyDescent="0.25">
      <c r="C7" s="13"/>
      <c r="D7" s="14"/>
      <c r="E7" s="14"/>
      <c r="F7" s="15"/>
      <c r="G7" s="11"/>
      <c r="H7" s="82"/>
    </row>
    <row r="8" spans="1:11" ht="14.1" customHeight="1" x14ac:dyDescent="0.25">
      <c r="A8" s="109" t="s">
        <v>2</v>
      </c>
      <c r="B8" s="109"/>
      <c r="C8" s="12"/>
      <c r="D8" s="12"/>
      <c r="E8" s="12"/>
      <c r="F8" s="16"/>
      <c r="G8" s="11"/>
      <c r="H8" s="82"/>
    </row>
    <row r="9" spans="1:11" ht="14.1" customHeight="1" x14ac:dyDescent="0.25">
      <c r="C9" s="99" t="s">
        <v>162</v>
      </c>
      <c r="D9" s="99"/>
      <c r="E9" s="99"/>
      <c r="F9" s="99"/>
      <c r="G9" s="99"/>
      <c r="H9" s="99"/>
      <c r="I9" s="17"/>
    </row>
    <row r="10" spans="1:11" ht="12.95" customHeight="1" x14ac:dyDescent="0.25">
      <c r="A10" s="107" t="s">
        <v>4</v>
      </c>
      <c r="B10" s="107" t="s">
        <v>5</v>
      </c>
      <c r="C10" s="100" t="s">
        <v>3</v>
      </c>
      <c r="D10" s="102" t="s">
        <v>4</v>
      </c>
      <c r="E10" s="102" t="s">
        <v>163</v>
      </c>
      <c r="F10" s="105" t="s">
        <v>216</v>
      </c>
      <c r="G10" s="102" t="s">
        <v>164</v>
      </c>
      <c r="H10" s="105" t="s">
        <v>165</v>
      </c>
      <c r="I10" s="18"/>
    </row>
    <row r="11" spans="1:11" ht="12" customHeight="1" x14ac:dyDescent="0.25">
      <c r="A11" s="108"/>
      <c r="B11" s="108"/>
      <c r="C11" s="101"/>
      <c r="D11" s="103"/>
      <c r="E11" s="103"/>
      <c r="F11" s="106"/>
      <c r="G11" s="103"/>
      <c r="H11" s="106"/>
      <c r="I11" s="19"/>
    </row>
    <row r="12" spans="1:11" ht="27.75" customHeight="1" x14ac:dyDescent="0.25">
      <c r="A12" s="108"/>
      <c r="B12" s="108"/>
      <c r="C12" s="101"/>
      <c r="D12" s="104"/>
      <c r="E12" s="104"/>
      <c r="F12" s="106"/>
      <c r="G12" s="104"/>
      <c r="H12" s="106"/>
      <c r="I12" s="19"/>
    </row>
    <row r="13" spans="1:11" ht="14.25" customHeight="1" thickBot="1" x14ac:dyDescent="0.3">
      <c r="A13" s="20">
        <v>1</v>
      </c>
      <c r="B13" s="21">
        <v>2</v>
      </c>
      <c r="C13" s="22">
        <v>3</v>
      </c>
      <c r="D13" s="23">
        <v>2</v>
      </c>
      <c r="E13" s="21">
        <v>4</v>
      </c>
      <c r="F13" s="24" t="s">
        <v>6</v>
      </c>
      <c r="G13" s="24" t="s">
        <v>7</v>
      </c>
      <c r="H13" s="24" t="s">
        <v>166</v>
      </c>
      <c r="I13" s="19"/>
    </row>
    <row r="14" spans="1:11" ht="17.25" customHeight="1" x14ac:dyDescent="0.25">
      <c r="A14" s="25" t="s">
        <v>9</v>
      </c>
      <c r="B14" s="26" t="s">
        <v>10</v>
      </c>
      <c r="C14" s="27" t="s">
        <v>8</v>
      </c>
      <c r="D14" s="28" t="s">
        <v>9</v>
      </c>
      <c r="E14" s="29">
        <f>E16+E99</f>
        <v>8681355.8500000015</v>
      </c>
      <c r="F14" s="29">
        <f>F16+F99</f>
        <v>155806255.84999999</v>
      </c>
      <c r="G14" s="30">
        <f>G16+G99</f>
        <v>702662.98</v>
      </c>
      <c r="H14" s="30">
        <f>H16+H99</f>
        <v>15219940.040000003</v>
      </c>
      <c r="I14" s="31"/>
      <c r="K14" s="32"/>
    </row>
    <row r="15" spans="1:11" ht="15" hidden="1" customHeight="1" x14ac:dyDescent="0.25">
      <c r="A15" s="33"/>
      <c r="B15" s="34"/>
      <c r="C15" s="35" t="s">
        <v>11</v>
      </c>
      <c r="D15" s="36"/>
      <c r="E15" s="37"/>
      <c r="F15" s="38"/>
      <c r="G15" s="39"/>
      <c r="H15" s="39"/>
      <c r="I15" s="31"/>
    </row>
    <row r="16" spans="1:11" x14ac:dyDescent="0.25">
      <c r="A16" s="40" t="s">
        <v>9</v>
      </c>
      <c r="B16" s="41" t="s">
        <v>13</v>
      </c>
      <c r="C16" s="42" t="s">
        <v>12</v>
      </c>
      <c r="D16" s="43" t="s">
        <v>9</v>
      </c>
      <c r="E16" s="44">
        <f>E17+E25+E31+E35+E43+E46+E58+E66+E79+E89</f>
        <v>0</v>
      </c>
      <c r="F16" s="44">
        <f>F17+F25+F31+F35+F43+F46+F58+F66+F79+F89</f>
        <v>24231000</v>
      </c>
      <c r="G16" s="45">
        <f>G17+G25+G31+G35+G43+G46+G58+G66+G79+G89</f>
        <v>0</v>
      </c>
      <c r="H16" s="45">
        <f>H17+H25+H31+H35+H43+H46+H58+H66+H79+H89</f>
        <v>11366461.650000002</v>
      </c>
      <c r="I16" s="31"/>
    </row>
    <row r="17" spans="1:9" x14ac:dyDescent="0.25">
      <c r="A17" s="46" t="s">
        <v>9</v>
      </c>
      <c r="B17" s="47" t="s">
        <v>15</v>
      </c>
      <c r="C17" s="48" t="s">
        <v>14</v>
      </c>
      <c r="D17" s="49" t="s">
        <v>9</v>
      </c>
      <c r="E17" s="50">
        <f>E18</f>
        <v>0</v>
      </c>
      <c r="F17" s="50">
        <f>F18</f>
        <v>8011000</v>
      </c>
      <c r="G17" s="51">
        <f>G18</f>
        <v>0</v>
      </c>
      <c r="H17" s="51">
        <f>H18</f>
        <v>4181907.72</v>
      </c>
      <c r="I17" s="31"/>
    </row>
    <row r="18" spans="1:9" x14ac:dyDescent="0.25">
      <c r="A18" s="52" t="s">
        <v>9</v>
      </c>
      <c r="B18" s="53" t="s">
        <v>17</v>
      </c>
      <c r="C18" s="54" t="s">
        <v>16</v>
      </c>
      <c r="D18" s="55" t="s">
        <v>9</v>
      </c>
      <c r="E18" s="56">
        <f>E19+E20+E21</f>
        <v>0</v>
      </c>
      <c r="F18" s="56">
        <f>F19+F20+F21+F22</f>
        <v>8011000</v>
      </c>
      <c r="G18" s="57">
        <f>G19+G20+G21</f>
        <v>0</v>
      </c>
      <c r="H18" s="57">
        <f>H19+H20+H21+H22+H23+H24</f>
        <v>4181907.72</v>
      </c>
      <c r="I18" s="31"/>
    </row>
    <row r="19" spans="1:9" ht="57" x14ac:dyDescent="0.25">
      <c r="A19" s="58" t="s">
        <v>9</v>
      </c>
      <c r="B19" s="59" t="s">
        <v>19</v>
      </c>
      <c r="C19" s="60" t="s">
        <v>18</v>
      </c>
      <c r="D19" s="61" t="s">
        <v>9</v>
      </c>
      <c r="E19" s="62"/>
      <c r="F19" s="63">
        <v>7929000</v>
      </c>
      <c r="G19" s="63"/>
      <c r="H19" s="63">
        <f>4073962.61+128.49-480.4</f>
        <v>4073610.7</v>
      </c>
      <c r="I19" s="31"/>
    </row>
    <row r="20" spans="1:9" ht="69" customHeight="1" x14ac:dyDescent="0.25">
      <c r="A20" s="58" t="s">
        <v>9</v>
      </c>
      <c r="B20" s="59" t="s">
        <v>21</v>
      </c>
      <c r="C20" s="60" t="s">
        <v>20</v>
      </c>
      <c r="D20" s="61" t="s">
        <v>9</v>
      </c>
      <c r="E20" s="62"/>
      <c r="F20" s="63">
        <v>0</v>
      </c>
      <c r="G20" s="63"/>
      <c r="H20" s="63">
        <f>-9323.57</f>
        <v>-9323.57</v>
      </c>
      <c r="I20" s="31"/>
    </row>
    <row r="21" spans="1:9" ht="34.5" x14ac:dyDescent="0.25">
      <c r="A21" s="58" t="s">
        <v>9</v>
      </c>
      <c r="B21" s="59" t="s">
        <v>23</v>
      </c>
      <c r="C21" s="60" t="s">
        <v>22</v>
      </c>
      <c r="D21" s="61" t="s">
        <v>9</v>
      </c>
      <c r="E21" s="62"/>
      <c r="F21" s="63">
        <v>82000</v>
      </c>
      <c r="G21" s="63"/>
      <c r="H21" s="63">
        <f>-13396.21-1493.45</f>
        <v>-14889.66</v>
      </c>
      <c r="I21" s="31"/>
    </row>
    <row r="22" spans="1:9" ht="79.5" x14ac:dyDescent="0.25">
      <c r="A22" s="46" t="s">
        <v>9</v>
      </c>
      <c r="B22" s="59" t="s">
        <v>247</v>
      </c>
      <c r="C22" s="60" t="s">
        <v>249</v>
      </c>
      <c r="D22" s="61"/>
      <c r="E22" s="62"/>
      <c r="F22" s="63">
        <v>0</v>
      </c>
      <c r="G22" s="63"/>
      <c r="H22" s="63">
        <v>21661.02</v>
      </c>
      <c r="I22" s="31"/>
    </row>
    <row r="23" spans="1:9" ht="34.5" customHeight="1" x14ac:dyDescent="0.25">
      <c r="A23" s="46"/>
      <c r="B23" s="59" t="s">
        <v>256</v>
      </c>
      <c r="C23" s="60" t="s">
        <v>257</v>
      </c>
      <c r="D23" s="61"/>
      <c r="E23" s="62"/>
      <c r="F23" s="63">
        <v>0</v>
      </c>
      <c r="G23" s="63"/>
      <c r="H23" s="63">
        <v>106561</v>
      </c>
      <c r="I23" s="31"/>
    </row>
    <row r="24" spans="1:9" ht="34.5" customHeight="1" x14ac:dyDescent="0.25">
      <c r="A24" s="46"/>
      <c r="B24" s="59" t="s">
        <v>258</v>
      </c>
      <c r="C24" s="60" t="s">
        <v>257</v>
      </c>
      <c r="D24" s="61"/>
      <c r="E24" s="62"/>
      <c r="F24" s="63">
        <v>0</v>
      </c>
      <c r="G24" s="63"/>
      <c r="H24" s="63">
        <v>4288.2299999999996</v>
      </c>
      <c r="I24" s="31"/>
    </row>
    <row r="25" spans="1:9" ht="23.25" x14ac:dyDescent="0.25">
      <c r="A25" s="52" t="s">
        <v>9</v>
      </c>
      <c r="B25" s="47" t="s">
        <v>25</v>
      </c>
      <c r="C25" s="48" t="s">
        <v>24</v>
      </c>
      <c r="D25" s="49" t="s">
        <v>9</v>
      </c>
      <c r="E25" s="50">
        <f>E26</f>
        <v>0</v>
      </c>
      <c r="F25" s="51">
        <f>F26</f>
        <v>2311000</v>
      </c>
      <c r="G25" s="51">
        <f>G26</f>
        <v>0</v>
      </c>
      <c r="H25" s="51">
        <f>H26</f>
        <v>1259260.3800000001</v>
      </c>
      <c r="I25" s="31"/>
    </row>
    <row r="26" spans="1:9" ht="23.25" x14ac:dyDescent="0.25">
      <c r="A26" s="58" t="s">
        <v>9</v>
      </c>
      <c r="B26" s="53" t="s">
        <v>27</v>
      </c>
      <c r="C26" s="54" t="s">
        <v>26</v>
      </c>
      <c r="D26" s="55" t="s">
        <v>9</v>
      </c>
      <c r="E26" s="56">
        <f>E27+E28+E29+E30</f>
        <v>0</v>
      </c>
      <c r="F26" s="57">
        <f>F27+F28+F29+F30</f>
        <v>2311000</v>
      </c>
      <c r="G26" s="57">
        <f>G27+G28+G29+G30</f>
        <v>0</v>
      </c>
      <c r="H26" s="57">
        <f>H27+H28+H29+H30</f>
        <v>1259260.3800000001</v>
      </c>
      <c r="I26" s="31"/>
    </row>
    <row r="27" spans="1:9" ht="57" x14ac:dyDescent="0.25">
      <c r="A27" s="58" t="s">
        <v>9</v>
      </c>
      <c r="B27" s="59" t="s">
        <v>29</v>
      </c>
      <c r="C27" s="60" t="s">
        <v>28</v>
      </c>
      <c r="D27" s="61" t="s">
        <v>9</v>
      </c>
      <c r="E27" s="62"/>
      <c r="F27" s="63">
        <v>1058000</v>
      </c>
      <c r="G27" s="63"/>
      <c r="H27" s="63">
        <v>649155.07999999996</v>
      </c>
      <c r="I27" s="31"/>
    </row>
    <row r="28" spans="1:9" ht="68.25" x14ac:dyDescent="0.25">
      <c r="A28" s="58" t="s">
        <v>9</v>
      </c>
      <c r="B28" s="59" t="s">
        <v>31</v>
      </c>
      <c r="C28" s="60" t="s">
        <v>30</v>
      </c>
      <c r="D28" s="61" t="s">
        <v>9</v>
      </c>
      <c r="E28" s="62"/>
      <c r="F28" s="63">
        <v>7000</v>
      </c>
      <c r="G28" s="63"/>
      <c r="H28" s="63">
        <v>3374.26</v>
      </c>
      <c r="I28" s="31"/>
    </row>
    <row r="29" spans="1:9" ht="57" x14ac:dyDescent="0.25">
      <c r="A29" s="58" t="s">
        <v>9</v>
      </c>
      <c r="B29" s="59" t="s">
        <v>33</v>
      </c>
      <c r="C29" s="60" t="s">
        <v>32</v>
      </c>
      <c r="D29" s="61" t="s">
        <v>9</v>
      </c>
      <c r="E29" s="62"/>
      <c r="F29" s="63">
        <v>1246000</v>
      </c>
      <c r="G29" s="63"/>
      <c r="H29" s="63">
        <v>687726.26</v>
      </c>
      <c r="I29" s="31"/>
    </row>
    <row r="30" spans="1:9" ht="57" x14ac:dyDescent="0.25">
      <c r="A30" s="46" t="s">
        <v>9</v>
      </c>
      <c r="B30" s="59" t="s">
        <v>35</v>
      </c>
      <c r="C30" s="60" t="s">
        <v>34</v>
      </c>
      <c r="D30" s="61" t="s">
        <v>9</v>
      </c>
      <c r="E30" s="62"/>
      <c r="F30" s="63"/>
      <c r="G30" s="63"/>
      <c r="H30" s="63">
        <v>-80995.22</v>
      </c>
      <c r="I30" s="31"/>
    </row>
    <row r="31" spans="1:9" x14ac:dyDescent="0.25">
      <c r="A31" s="52" t="s">
        <v>9</v>
      </c>
      <c r="B31" s="47" t="s">
        <v>37</v>
      </c>
      <c r="C31" s="48" t="s">
        <v>36</v>
      </c>
      <c r="D31" s="49" t="s">
        <v>9</v>
      </c>
      <c r="E31" s="50">
        <f>E32</f>
        <v>0</v>
      </c>
      <c r="F31" s="51">
        <f>F32</f>
        <v>60000</v>
      </c>
      <c r="G31" s="51">
        <f>G32</f>
        <v>0</v>
      </c>
      <c r="H31" s="51">
        <f>H32</f>
        <v>20013.2</v>
      </c>
      <c r="I31" s="31"/>
    </row>
    <row r="32" spans="1:9" x14ac:dyDescent="0.25">
      <c r="A32" s="58" t="s">
        <v>9</v>
      </c>
      <c r="B32" s="53" t="s">
        <v>39</v>
      </c>
      <c r="C32" s="54" t="s">
        <v>38</v>
      </c>
      <c r="D32" s="55" t="s">
        <v>9</v>
      </c>
      <c r="E32" s="56">
        <f>E33+E34</f>
        <v>0</v>
      </c>
      <c r="F32" s="57">
        <f>F33+F34</f>
        <v>60000</v>
      </c>
      <c r="G32" s="57">
        <f>G33+G34</f>
        <v>0</v>
      </c>
      <c r="H32" s="57">
        <f>H33</f>
        <v>20013.2</v>
      </c>
      <c r="I32" s="31"/>
    </row>
    <row r="33" spans="1:9" x14ac:dyDescent="0.25">
      <c r="A33" s="58" t="s">
        <v>9</v>
      </c>
      <c r="B33" s="59" t="s">
        <v>40</v>
      </c>
      <c r="C33" s="60" t="s">
        <v>38</v>
      </c>
      <c r="D33" s="61" t="s">
        <v>9</v>
      </c>
      <c r="E33" s="62"/>
      <c r="F33" s="63">
        <v>60000</v>
      </c>
      <c r="G33" s="63"/>
      <c r="H33" s="63">
        <v>20013.2</v>
      </c>
      <c r="I33" s="31"/>
    </row>
    <row r="34" spans="1:9" ht="23.25" x14ac:dyDescent="0.25">
      <c r="A34" s="46" t="s">
        <v>9</v>
      </c>
      <c r="B34" s="59" t="s">
        <v>42</v>
      </c>
      <c r="C34" s="60" t="s">
        <v>41</v>
      </c>
      <c r="D34" s="61" t="s">
        <v>9</v>
      </c>
      <c r="E34" s="62"/>
      <c r="F34" s="63"/>
      <c r="G34" s="63"/>
      <c r="H34" s="63">
        <v>0</v>
      </c>
      <c r="I34" s="31"/>
    </row>
    <row r="35" spans="1:9" x14ac:dyDescent="0.25">
      <c r="A35" s="64" t="s">
        <v>9</v>
      </c>
      <c r="B35" s="47" t="s">
        <v>44</v>
      </c>
      <c r="C35" s="48" t="s">
        <v>43</v>
      </c>
      <c r="D35" s="49" t="s">
        <v>9</v>
      </c>
      <c r="E35" s="50">
        <f>E36+E38</f>
        <v>0</v>
      </c>
      <c r="F35" s="51">
        <f>F36+F38</f>
        <v>10329000</v>
      </c>
      <c r="G35" s="51">
        <f>G36+G38</f>
        <v>0</v>
      </c>
      <c r="H35" s="51">
        <f>H36+H38</f>
        <v>4216291.4400000004</v>
      </c>
      <c r="I35" s="31"/>
    </row>
    <row r="36" spans="1:9" x14ac:dyDescent="0.25">
      <c r="A36" s="58" t="s">
        <v>9</v>
      </c>
      <c r="B36" s="65" t="s">
        <v>46</v>
      </c>
      <c r="C36" s="66" t="s">
        <v>45</v>
      </c>
      <c r="D36" s="67" t="s">
        <v>9</v>
      </c>
      <c r="E36" s="56">
        <f>E37</f>
        <v>0</v>
      </c>
      <c r="F36" s="57">
        <f>F37</f>
        <v>1020000</v>
      </c>
      <c r="G36" s="57">
        <f>G37</f>
        <v>0</v>
      </c>
      <c r="H36" s="57">
        <f>H37</f>
        <v>-89560.22</v>
      </c>
      <c r="I36" s="31"/>
    </row>
    <row r="37" spans="1:9" ht="34.5" x14ac:dyDescent="0.25">
      <c r="A37" s="64" t="s">
        <v>9</v>
      </c>
      <c r="B37" s="59" t="s">
        <v>48</v>
      </c>
      <c r="C37" s="60" t="s">
        <v>47</v>
      </c>
      <c r="D37" s="61" t="s">
        <v>9</v>
      </c>
      <c r="E37" s="62"/>
      <c r="F37" s="63">
        <v>1020000</v>
      </c>
      <c r="G37" s="63"/>
      <c r="H37" s="63">
        <f>-89577.2+16.98</f>
        <v>-89560.22</v>
      </c>
      <c r="I37" s="31"/>
    </row>
    <row r="38" spans="1:9" x14ac:dyDescent="0.25">
      <c r="A38" s="58" t="s">
        <v>9</v>
      </c>
      <c r="B38" s="65" t="s">
        <v>50</v>
      </c>
      <c r="C38" s="66" t="s">
        <v>49</v>
      </c>
      <c r="D38" s="67" t="s">
        <v>9</v>
      </c>
      <c r="E38" s="56">
        <f>E39+E41</f>
        <v>0</v>
      </c>
      <c r="F38" s="57">
        <f>F39+F41</f>
        <v>9309000</v>
      </c>
      <c r="G38" s="57">
        <f>G39+G41</f>
        <v>0</v>
      </c>
      <c r="H38" s="57">
        <f>H39+H41</f>
        <v>4305851.66</v>
      </c>
      <c r="I38" s="31"/>
    </row>
    <row r="39" spans="1:9" x14ac:dyDescent="0.25">
      <c r="A39" s="58" t="s">
        <v>9</v>
      </c>
      <c r="B39" s="59" t="s">
        <v>52</v>
      </c>
      <c r="C39" s="60" t="s">
        <v>51</v>
      </c>
      <c r="D39" s="61" t="s">
        <v>9</v>
      </c>
      <c r="E39" s="62">
        <f>E40</f>
        <v>0</v>
      </c>
      <c r="F39" s="68">
        <f>F40</f>
        <v>6225000</v>
      </c>
      <c r="G39" s="68">
        <f>G40</f>
        <v>0</v>
      </c>
      <c r="H39" s="68">
        <f>H40</f>
        <v>4193110.97</v>
      </c>
      <c r="I39" s="31"/>
    </row>
    <row r="40" spans="1:9" ht="23.25" x14ac:dyDescent="0.25">
      <c r="A40" s="58" t="s">
        <v>9</v>
      </c>
      <c r="B40" s="59" t="s">
        <v>54</v>
      </c>
      <c r="C40" s="60" t="s">
        <v>53</v>
      </c>
      <c r="D40" s="61" t="s">
        <v>9</v>
      </c>
      <c r="E40" s="62"/>
      <c r="F40" s="63">
        <v>6225000</v>
      </c>
      <c r="G40" s="63"/>
      <c r="H40" s="63">
        <f>4193110.97</f>
        <v>4193110.97</v>
      </c>
      <c r="I40" s="31"/>
    </row>
    <row r="41" spans="1:9" x14ac:dyDescent="0.25">
      <c r="A41" s="58" t="s">
        <v>9</v>
      </c>
      <c r="B41" s="59" t="s">
        <v>56</v>
      </c>
      <c r="C41" s="60" t="s">
        <v>55</v>
      </c>
      <c r="D41" s="61" t="s">
        <v>9</v>
      </c>
      <c r="E41" s="62">
        <f>E42</f>
        <v>0</v>
      </c>
      <c r="F41" s="68">
        <f>F42</f>
        <v>3084000</v>
      </c>
      <c r="G41" s="68">
        <f>G42</f>
        <v>0</v>
      </c>
      <c r="H41" s="68">
        <f>H42</f>
        <v>112740.69</v>
      </c>
      <c r="I41" s="31"/>
    </row>
    <row r="42" spans="1:9" ht="23.25" x14ac:dyDescent="0.25">
      <c r="A42" s="46" t="s">
        <v>9</v>
      </c>
      <c r="B42" s="59" t="s">
        <v>58</v>
      </c>
      <c r="C42" s="60" t="s">
        <v>57</v>
      </c>
      <c r="D42" s="61" t="s">
        <v>9</v>
      </c>
      <c r="E42" s="62"/>
      <c r="F42" s="63">
        <v>3084000</v>
      </c>
      <c r="G42" s="63"/>
      <c r="H42" s="63">
        <f>112740.69</f>
        <v>112740.69</v>
      </c>
      <c r="I42" s="31"/>
    </row>
    <row r="43" spans="1:9" x14ac:dyDescent="0.25">
      <c r="A43" s="52" t="s">
        <v>9</v>
      </c>
      <c r="B43" s="47" t="s">
        <v>60</v>
      </c>
      <c r="C43" s="48" t="s">
        <v>59</v>
      </c>
      <c r="D43" s="49" t="s">
        <v>9</v>
      </c>
      <c r="E43" s="50">
        <f t="shared" ref="E43:H44" si="0">E44</f>
        <v>0</v>
      </c>
      <c r="F43" s="51">
        <f t="shared" si="0"/>
        <v>0</v>
      </c>
      <c r="G43" s="51">
        <f t="shared" si="0"/>
        <v>0</v>
      </c>
      <c r="H43" s="51">
        <f t="shared" si="0"/>
        <v>0</v>
      </c>
      <c r="I43" s="31"/>
    </row>
    <row r="44" spans="1:9" ht="34.5" x14ac:dyDescent="0.25">
      <c r="A44" s="58" t="s">
        <v>9</v>
      </c>
      <c r="B44" s="53" t="s">
        <v>62</v>
      </c>
      <c r="C44" s="54" t="s">
        <v>61</v>
      </c>
      <c r="D44" s="55" t="s">
        <v>9</v>
      </c>
      <c r="E44" s="56">
        <f t="shared" si="0"/>
        <v>0</v>
      </c>
      <c r="F44" s="57">
        <f t="shared" si="0"/>
        <v>0</v>
      </c>
      <c r="G44" s="57">
        <f t="shared" si="0"/>
        <v>0</v>
      </c>
      <c r="H44" s="57">
        <f t="shared" si="0"/>
        <v>0</v>
      </c>
      <c r="I44" s="31"/>
    </row>
    <row r="45" spans="1:9" ht="57" x14ac:dyDescent="0.25">
      <c r="A45" s="46" t="s">
        <v>9</v>
      </c>
      <c r="B45" s="59" t="s">
        <v>64</v>
      </c>
      <c r="C45" s="60" t="s">
        <v>63</v>
      </c>
      <c r="D45" s="61" t="s">
        <v>9</v>
      </c>
      <c r="E45" s="62"/>
      <c r="F45" s="63"/>
      <c r="G45" s="63"/>
      <c r="H45" s="63"/>
      <c r="I45" s="31"/>
    </row>
    <row r="46" spans="1:9" ht="34.5" x14ac:dyDescent="0.25">
      <c r="A46" s="64" t="s">
        <v>9</v>
      </c>
      <c r="B46" s="47" t="s">
        <v>66</v>
      </c>
      <c r="C46" s="48" t="s">
        <v>65</v>
      </c>
      <c r="D46" s="49" t="s">
        <v>9</v>
      </c>
      <c r="E46" s="50">
        <f>E47+E52+E55</f>
        <v>0</v>
      </c>
      <c r="F46" s="51">
        <f>F47+F52+F55</f>
        <v>2560000</v>
      </c>
      <c r="G46" s="51">
        <f>G47+G52+G55</f>
        <v>0</v>
      </c>
      <c r="H46" s="51">
        <f>H47+H52+H55</f>
        <v>1403960.07</v>
      </c>
      <c r="I46" s="31"/>
    </row>
    <row r="47" spans="1:9" ht="68.25" x14ac:dyDescent="0.25">
      <c r="A47" s="58" t="s">
        <v>9</v>
      </c>
      <c r="B47" s="65" t="s">
        <v>68</v>
      </c>
      <c r="C47" s="66" t="s">
        <v>67</v>
      </c>
      <c r="D47" s="67" t="s">
        <v>9</v>
      </c>
      <c r="E47" s="56">
        <f>E48+E50</f>
        <v>0</v>
      </c>
      <c r="F47" s="57">
        <f>F48+F50</f>
        <v>2160000</v>
      </c>
      <c r="G47" s="57">
        <f>G48+G50</f>
        <v>0</v>
      </c>
      <c r="H47" s="83">
        <f>H48</f>
        <v>1124370.07</v>
      </c>
      <c r="I47" s="31"/>
    </row>
    <row r="48" spans="1:9" ht="45.75" x14ac:dyDescent="0.25">
      <c r="A48" s="58" t="s">
        <v>9</v>
      </c>
      <c r="B48" s="59" t="s">
        <v>70</v>
      </c>
      <c r="C48" s="60" t="s">
        <v>69</v>
      </c>
      <c r="D48" s="61" t="s">
        <v>9</v>
      </c>
      <c r="E48" s="62">
        <f>E49</f>
        <v>0</v>
      </c>
      <c r="F48" s="68">
        <f>F49</f>
        <v>2160000</v>
      </c>
      <c r="G48" s="68">
        <f>G49</f>
        <v>0</v>
      </c>
      <c r="H48" s="68">
        <f>H49</f>
        <v>1124370.07</v>
      </c>
      <c r="I48" s="31"/>
    </row>
    <row r="49" spans="1:9" ht="57" x14ac:dyDescent="0.25">
      <c r="A49" s="58" t="s">
        <v>9</v>
      </c>
      <c r="B49" s="59" t="s">
        <v>72</v>
      </c>
      <c r="C49" s="60" t="s">
        <v>71</v>
      </c>
      <c r="D49" s="61" t="s">
        <v>9</v>
      </c>
      <c r="E49" s="62"/>
      <c r="F49" s="63">
        <f>1800000+360000</f>
        <v>2160000</v>
      </c>
      <c r="G49" s="63"/>
      <c r="H49" s="63">
        <v>1124370.07</v>
      </c>
      <c r="I49" s="31"/>
    </row>
    <row r="50" spans="1:9" ht="57" x14ac:dyDescent="0.25">
      <c r="A50" s="58" t="s">
        <v>9</v>
      </c>
      <c r="B50" s="59" t="s">
        <v>74</v>
      </c>
      <c r="C50" s="60" t="s">
        <v>73</v>
      </c>
      <c r="D50" s="61" t="s">
        <v>9</v>
      </c>
      <c r="E50" s="62">
        <f>E51</f>
        <v>0</v>
      </c>
      <c r="F50" s="68">
        <f>F51</f>
        <v>0</v>
      </c>
      <c r="G50" s="68">
        <f>G51</f>
        <v>0</v>
      </c>
      <c r="H50" s="68">
        <f>H51</f>
        <v>0</v>
      </c>
      <c r="I50" s="31"/>
    </row>
    <row r="51" spans="1:9" ht="57" x14ac:dyDescent="0.25">
      <c r="A51" s="52" t="s">
        <v>9</v>
      </c>
      <c r="B51" s="59" t="s">
        <v>76</v>
      </c>
      <c r="C51" s="60" t="s">
        <v>75</v>
      </c>
      <c r="D51" s="61" t="s">
        <v>9</v>
      </c>
      <c r="E51" s="62"/>
      <c r="F51" s="63"/>
      <c r="G51" s="63"/>
      <c r="H51" s="63"/>
      <c r="I51" s="31"/>
    </row>
    <row r="52" spans="1:9" ht="23.25" x14ac:dyDescent="0.25">
      <c r="A52" s="58" t="s">
        <v>9</v>
      </c>
      <c r="B52" s="65" t="s">
        <v>192</v>
      </c>
      <c r="C52" s="54" t="s">
        <v>195</v>
      </c>
      <c r="D52" s="55"/>
      <c r="E52" s="56">
        <f t="shared" ref="E52:H53" si="1">E53</f>
        <v>0</v>
      </c>
      <c r="F52" s="57">
        <f t="shared" si="1"/>
        <v>0</v>
      </c>
      <c r="G52" s="57">
        <f t="shared" si="1"/>
        <v>0</v>
      </c>
      <c r="H52" s="57">
        <f t="shared" si="1"/>
        <v>0</v>
      </c>
      <c r="I52" s="31"/>
    </row>
    <row r="53" spans="1:9" ht="34.5" x14ac:dyDescent="0.25">
      <c r="A53" s="58" t="s">
        <v>9</v>
      </c>
      <c r="B53" s="69" t="s">
        <v>193</v>
      </c>
      <c r="C53" s="60" t="s">
        <v>196</v>
      </c>
      <c r="D53" s="61"/>
      <c r="E53" s="62">
        <f t="shared" si="1"/>
        <v>0</v>
      </c>
      <c r="F53" s="68">
        <f t="shared" si="1"/>
        <v>0</v>
      </c>
      <c r="G53" s="68">
        <f t="shared" si="1"/>
        <v>0</v>
      </c>
      <c r="H53" s="68">
        <f t="shared" si="1"/>
        <v>0</v>
      </c>
      <c r="I53" s="31"/>
    </row>
    <row r="54" spans="1:9" ht="33.75" customHeight="1" x14ac:dyDescent="0.25">
      <c r="A54" s="64" t="s">
        <v>9</v>
      </c>
      <c r="B54" s="69" t="s">
        <v>194</v>
      </c>
      <c r="C54" s="60" t="s">
        <v>197</v>
      </c>
      <c r="D54" s="61"/>
      <c r="E54" s="62"/>
      <c r="F54" s="63"/>
      <c r="G54" s="63"/>
      <c r="H54" s="63"/>
      <c r="I54" s="31"/>
    </row>
    <row r="55" spans="1:9" ht="55.5" customHeight="1" x14ac:dyDescent="0.25">
      <c r="A55" s="58" t="s">
        <v>9</v>
      </c>
      <c r="B55" s="65" t="s">
        <v>78</v>
      </c>
      <c r="C55" s="66" t="s">
        <v>77</v>
      </c>
      <c r="D55" s="67" t="s">
        <v>9</v>
      </c>
      <c r="E55" s="56">
        <f t="shared" ref="E55:H56" si="2">E56</f>
        <v>0</v>
      </c>
      <c r="F55" s="57">
        <f t="shared" si="2"/>
        <v>400000</v>
      </c>
      <c r="G55" s="57">
        <f t="shared" si="2"/>
        <v>0</v>
      </c>
      <c r="H55" s="57">
        <f t="shared" si="2"/>
        <v>279590</v>
      </c>
      <c r="I55" s="31"/>
    </row>
    <row r="56" spans="1:9" ht="59.25" customHeight="1" x14ac:dyDescent="0.25">
      <c r="A56" s="58" t="s">
        <v>9</v>
      </c>
      <c r="B56" s="59" t="s">
        <v>80</v>
      </c>
      <c r="C56" s="60" t="s">
        <v>79</v>
      </c>
      <c r="D56" s="61" t="s">
        <v>9</v>
      </c>
      <c r="E56" s="62">
        <f t="shared" si="2"/>
        <v>0</v>
      </c>
      <c r="F56" s="68">
        <f t="shared" si="2"/>
        <v>400000</v>
      </c>
      <c r="G56" s="68">
        <f t="shared" si="2"/>
        <v>0</v>
      </c>
      <c r="H56" s="68">
        <f t="shared" si="2"/>
        <v>279590</v>
      </c>
      <c r="I56" s="31"/>
    </row>
    <row r="57" spans="1:9" ht="57" x14ac:dyDescent="0.25">
      <c r="A57" s="46" t="s">
        <v>9</v>
      </c>
      <c r="B57" s="59" t="s">
        <v>82</v>
      </c>
      <c r="C57" s="60" t="s">
        <v>81</v>
      </c>
      <c r="D57" s="61" t="s">
        <v>9</v>
      </c>
      <c r="E57" s="62"/>
      <c r="F57" s="63">
        <v>400000</v>
      </c>
      <c r="G57" s="63"/>
      <c r="H57" s="63">
        <v>279590</v>
      </c>
      <c r="I57" s="31"/>
    </row>
    <row r="58" spans="1:9" ht="23.25" x14ac:dyDescent="0.25">
      <c r="A58" s="52" t="s">
        <v>9</v>
      </c>
      <c r="B58" s="47" t="s">
        <v>84</v>
      </c>
      <c r="C58" s="48" t="s">
        <v>83</v>
      </c>
      <c r="D58" s="49" t="s">
        <v>9</v>
      </c>
      <c r="E58" s="50">
        <f>E59+E63</f>
        <v>0</v>
      </c>
      <c r="F58" s="51">
        <f>F59+F63</f>
        <v>0</v>
      </c>
      <c r="G58" s="51">
        <f>G59+G63</f>
        <v>0</v>
      </c>
      <c r="H58" s="51">
        <f>H59+H63</f>
        <v>0</v>
      </c>
      <c r="I58" s="31"/>
    </row>
    <row r="59" spans="1:9" x14ac:dyDescent="0.25">
      <c r="A59" s="58" t="s">
        <v>9</v>
      </c>
      <c r="B59" s="53" t="s">
        <v>86</v>
      </c>
      <c r="C59" s="54" t="s">
        <v>85</v>
      </c>
      <c r="D59" s="55" t="s">
        <v>9</v>
      </c>
      <c r="E59" s="56">
        <f t="shared" ref="E59:H61" si="3">E60</f>
        <v>0</v>
      </c>
      <c r="F59" s="57">
        <f t="shared" si="3"/>
        <v>0</v>
      </c>
      <c r="G59" s="57">
        <f t="shared" si="3"/>
        <v>0</v>
      </c>
      <c r="H59" s="57">
        <f t="shared" si="3"/>
        <v>0</v>
      </c>
      <c r="I59" s="31"/>
    </row>
    <row r="60" spans="1:9" x14ac:dyDescent="0.25">
      <c r="A60" s="58" t="s">
        <v>9</v>
      </c>
      <c r="B60" s="59" t="s">
        <v>88</v>
      </c>
      <c r="C60" s="60" t="s">
        <v>87</v>
      </c>
      <c r="D60" s="61" t="s">
        <v>9</v>
      </c>
      <c r="E60" s="62">
        <f t="shared" si="3"/>
        <v>0</v>
      </c>
      <c r="F60" s="68">
        <f t="shared" si="3"/>
        <v>0</v>
      </c>
      <c r="G60" s="68">
        <f t="shared" si="3"/>
        <v>0</v>
      </c>
      <c r="H60" s="68">
        <f t="shared" si="3"/>
        <v>0</v>
      </c>
      <c r="I60" s="31"/>
    </row>
    <row r="61" spans="1:9" ht="23.25" x14ac:dyDescent="0.25">
      <c r="A61" s="58" t="s">
        <v>9</v>
      </c>
      <c r="B61" s="59" t="s">
        <v>90</v>
      </c>
      <c r="C61" s="60" t="s">
        <v>89</v>
      </c>
      <c r="D61" s="61" t="s">
        <v>9</v>
      </c>
      <c r="E61" s="62">
        <f t="shared" si="3"/>
        <v>0</v>
      </c>
      <c r="F61" s="68">
        <f t="shared" si="3"/>
        <v>0</v>
      </c>
      <c r="G61" s="68">
        <f t="shared" si="3"/>
        <v>0</v>
      </c>
      <c r="H61" s="68">
        <f t="shared" si="3"/>
        <v>0</v>
      </c>
      <c r="I61" s="31"/>
    </row>
    <row r="62" spans="1:9" ht="23.25" x14ac:dyDescent="0.25">
      <c r="A62" s="52" t="s">
        <v>9</v>
      </c>
      <c r="B62" s="59" t="s">
        <v>91</v>
      </c>
      <c r="C62" s="60" t="s">
        <v>89</v>
      </c>
      <c r="D62" s="61" t="s">
        <v>9</v>
      </c>
      <c r="E62" s="62"/>
      <c r="F62" s="63">
        <v>0</v>
      </c>
      <c r="G62" s="63"/>
      <c r="H62" s="63">
        <v>0</v>
      </c>
      <c r="I62" s="31"/>
    </row>
    <row r="63" spans="1:9" x14ac:dyDescent="0.25">
      <c r="A63" s="58" t="s">
        <v>9</v>
      </c>
      <c r="B63" s="53" t="s">
        <v>93</v>
      </c>
      <c r="C63" s="54" t="s">
        <v>92</v>
      </c>
      <c r="D63" s="55" t="s">
        <v>9</v>
      </c>
      <c r="E63" s="56">
        <f t="shared" ref="E63:H64" si="4">E64</f>
        <v>0</v>
      </c>
      <c r="F63" s="57">
        <f t="shared" si="4"/>
        <v>0</v>
      </c>
      <c r="G63" s="57">
        <f t="shared" si="4"/>
        <v>0</v>
      </c>
      <c r="H63" s="57">
        <f t="shared" si="4"/>
        <v>0</v>
      </c>
      <c r="I63" s="31"/>
    </row>
    <row r="64" spans="1:9" x14ac:dyDescent="0.25">
      <c r="A64" s="58" t="s">
        <v>9</v>
      </c>
      <c r="B64" s="59" t="s">
        <v>95</v>
      </c>
      <c r="C64" s="60" t="s">
        <v>94</v>
      </c>
      <c r="D64" s="61" t="s">
        <v>9</v>
      </c>
      <c r="E64" s="62">
        <f t="shared" si="4"/>
        <v>0</v>
      </c>
      <c r="F64" s="68">
        <f t="shared" si="4"/>
        <v>0</v>
      </c>
      <c r="G64" s="68">
        <f t="shared" si="4"/>
        <v>0</v>
      </c>
      <c r="H64" s="68">
        <f t="shared" si="4"/>
        <v>0</v>
      </c>
      <c r="I64" s="31"/>
    </row>
    <row r="65" spans="1:9" ht="23.25" x14ac:dyDescent="0.25">
      <c r="A65" s="46" t="s">
        <v>9</v>
      </c>
      <c r="B65" s="59" t="s">
        <v>97</v>
      </c>
      <c r="C65" s="60" t="s">
        <v>96</v>
      </c>
      <c r="D65" s="61" t="s">
        <v>9</v>
      </c>
      <c r="E65" s="62"/>
      <c r="F65" s="63"/>
      <c r="G65" s="63"/>
      <c r="H65" s="63"/>
      <c r="I65" s="31"/>
    </row>
    <row r="66" spans="1:9" ht="23.25" x14ac:dyDescent="0.25">
      <c r="A66" s="64" t="s">
        <v>9</v>
      </c>
      <c r="B66" s="47" t="s">
        <v>99</v>
      </c>
      <c r="C66" s="48" t="s">
        <v>98</v>
      </c>
      <c r="D66" s="49" t="s">
        <v>9</v>
      </c>
      <c r="E66" s="50">
        <f>E67+E69+E74</f>
        <v>0</v>
      </c>
      <c r="F66" s="51">
        <f>F67+F69+F74</f>
        <v>0</v>
      </c>
      <c r="G66" s="51">
        <f>G67+G69+G74</f>
        <v>0</v>
      </c>
      <c r="H66" s="51">
        <f>H67+H69+H74</f>
        <v>160262.55000000002</v>
      </c>
      <c r="I66" s="31"/>
    </row>
    <row r="67" spans="1:9" x14ac:dyDescent="0.25">
      <c r="A67" s="58" t="s">
        <v>9</v>
      </c>
      <c r="B67" s="65" t="s">
        <v>101</v>
      </c>
      <c r="C67" s="66" t="s">
        <v>100</v>
      </c>
      <c r="D67" s="67" t="s">
        <v>9</v>
      </c>
      <c r="E67" s="56">
        <f>E68</f>
        <v>0</v>
      </c>
      <c r="F67" s="57">
        <f>F68</f>
        <v>0</v>
      </c>
      <c r="G67" s="57">
        <f>G68</f>
        <v>0</v>
      </c>
      <c r="H67" s="57">
        <f>H68</f>
        <v>0</v>
      </c>
      <c r="I67" s="31"/>
    </row>
    <row r="68" spans="1:9" ht="23.25" x14ac:dyDescent="0.25">
      <c r="A68" s="52" t="s">
        <v>9</v>
      </c>
      <c r="B68" s="59" t="s">
        <v>103</v>
      </c>
      <c r="C68" s="60" t="s">
        <v>102</v>
      </c>
      <c r="D68" s="61" t="s">
        <v>9</v>
      </c>
      <c r="E68" s="62"/>
      <c r="F68" s="63"/>
      <c r="G68" s="63"/>
      <c r="H68" s="63"/>
      <c r="I68" s="31"/>
    </row>
    <row r="69" spans="1:9" ht="60" customHeight="1" x14ac:dyDescent="0.25">
      <c r="A69" s="58" t="s">
        <v>9</v>
      </c>
      <c r="B69" s="53" t="s">
        <v>105</v>
      </c>
      <c r="C69" s="54" t="s">
        <v>104</v>
      </c>
      <c r="D69" s="55" t="s">
        <v>9</v>
      </c>
      <c r="E69" s="56">
        <f>E70+E72</f>
        <v>0</v>
      </c>
      <c r="F69" s="57">
        <f>F70+F72</f>
        <v>0</v>
      </c>
      <c r="G69" s="57">
        <f>G70+G72</f>
        <v>0</v>
      </c>
      <c r="H69" s="57">
        <f>H70+H72</f>
        <v>115237.07</v>
      </c>
      <c r="I69" s="31"/>
    </row>
    <row r="70" spans="1:9" ht="68.25" x14ac:dyDescent="0.25">
      <c r="A70" s="58" t="s">
        <v>9</v>
      </c>
      <c r="B70" s="59" t="s">
        <v>107</v>
      </c>
      <c r="C70" s="60" t="s">
        <v>106</v>
      </c>
      <c r="D70" s="61" t="s">
        <v>9</v>
      </c>
      <c r="E70" s="62">
        <f t="shared" ref="E70:H70" si="5">E71</f>
        <v>0</v>
      </c>
      <c r="F70" s="68">
        <f t="shared" si="5"/>
        <v>0</v>
      </c>
      <c r="G70" s="68">
        <f t="shared" si="5"/>
        <v>0</v>
      </c>
      <c r="H70" s="68">
        <f t="shared" si="5"/>
        <v>115237.07</v>
      </c>
      <c r="I70" s="31"/>
    </row>
    <row r="71" spans="1:9" ht="68.25" x14ac:dyDescent="0.25">
      <c r="A71" s="70" t="s">
        <v>9</v>
      </c>
      <c r="B71" s="59" t="s">
        <v>109</v>
      </c>
      <c r="C71" s="60" t="s">
        <v>108</v>
      </c>
      <c r="D71" s="61" t="s">
        <v>9</v>
      </c>
      <c r="E71" s="62"/>
      <c r="F71" s="63">
        <v>0</v>
      </c>
      <c r="G71" s="63"/>
      <c r="H71" s="63">
        <v>115237.07</v>
      </c>
      <c r="I71" s="31"/>
    </row>
    <row r="72" spans="1:9" ht="68.25" x14ac:dyDescent="0.25">
      <c r="A72" s="70" t="s">
        <v>9</v>
      </c>
      <c r="B72" s="71" t="s">
        <v>198</v>
      </c>
      <c r="C72" s="72" t="s">
        <v>200</v>
      </c>
      <c r="D72" s="61"/>
      <c r="E72" s="62">
        <f>E73</f>
        <v>0</v>
      </c>
      <c r="F72" s="68">
        <f>F73</f>
        <v>0</v>
      </c>
      <c r="G72" s="68">
        <f>G73</f>
        <v>0</v>
      </c>
      <c r="H72" s="68">
        <f>H73</f>
        <v>0</v>
      </c>
      <c r="I72" s="31"/>
    </row>
    <row r="73" spans="1:9" ht="68.25" x14ac:dyDescent="0.25">
      <c r="A73" s="64" t="s">
        <v>9</v>
      </c>
      <c r="B73" s="71" t="s">
        <v>199</v>
      </c>
      <c r="C73" s="72" t="s">
        <v>201</v>
      </c>
      <c r="D73" s="61"/>
      <c r="E73" s="62"/>
      <c r="F73" s="63"/>
      <c r="G73" s="63"/>
      <c r="H73" s="63">
        <v>0</v>
      </c>
      <c r="I73" s="31"/>
    </row>
    <row r="74" spans="1:9" ht="23.25" x14ac:dyDescent="0.25">
      <c r="A74" s="58" t="s">
        <v>9</v>
      </c>
      <c r="B74" s="65" t="s">
        <v>111</v>
      </c>
      <c r="C74" s="66" t="s">
        <v>110</v>
      </c>
      <c r="D74" s="67" t="s">
        <v>9</v>
      </c>
      <c r="E74" s="56">
        <f>E75+E77</f>
        <v>0</v>
      </c>
      <c r="F74" s="57">
        <f>F75+F77</f>
        <v>0</v>
      </c>
      <c r="G74" s="57">
        <f>G75+G77</f>
        <v>0</v>
      </c>
      <c r="H74" s="57">
        <f>H75+H77</f>
        <v>45025.48</v>
      </c>
      <c r="I74" s="31"/>
    </row>
    <row r="75" spans="1:9" ht="23.25" x14ac:dyDescent="0.25">
      <c r="A75" s="58" t="s">
        <v>9</v>
      </c>
      <c r="B75" s="59" t="s">
        <v>113</v>
      </c>
      <c r="C75" s="60" t="s">
        <v>112</v>
      </c>
      <c r="D75" s="61" t="s">
        <v>9</v>
      </c>
      <c r="E75" s="62">
        <f>E76</f>
        <v>0</v>
      </c>
      <c r="F75" s="68">
        <f>F76</f>
        <v>0</v>
      </c>
      <c r="G75" s="68">
        <f>G76</f>
        <v>0</v>
      </c>
      <c r="H75" s="68">
        <f>H76</f>
        <v>45025.48</v>
      </c>
      <c r="I75" s="31"/>
    </row>
    <row r="76" spans="1:9" ht="34.5" x14ac:dyDescent="0.25">
      <c r="A76" s="58" t="s">
        <v>9</v>
      </c>
      <c r="B76" s="59" t="s">
        <v>115</v>
      </c>
      <c r="C76" s="60" t="s">
        <v>114</v>
      </c>
      <c r="D76" s="61" t="s">
        <v>9</v>
      </c>
      <c r="E76" s="62"/>
      <c r="F76" s="63">
        <v>0</v>
      </c>
      <c r="G76" s="63"/>
      <c r="H76" s="63">
        <v>45025.48</v>
      </c>
      <c r="I76" s="31"/>
    </row>
    <row r="77" spans="1:9" ht="33.75" customHeight="1" x14ac:dyDescent="0.25">
      <c r="A77" s="58" t="s">
        <v>9</v>
      </c>
      <c r="B77" s="59" t="s">
        <v>117</v>
      </c>
      <c r="C77" s="60" t="s">
        <v>116</v>
      </c>
      <c r="D77" s="61" t="s">
        <v>9</v>
      </c>
      <c r="E77" s="62">
        <f>E78</f>
        <v>0</v>
      </c>
      <c r="F77" s="68">
        <f>F78</f>
        <v>0</v>
      </c>
      <c r="G77" s="68">
        <f>G78</f>
        <v>0</v>
      </c>
      <c r="H77" s="68">
        <f>H78</f>
        <v>0</v>
      </c>
      <c r="I77" s="31"/>
    </row>
    <row r="78" spans="1:9" ht="45.75" x14ac:dyDescent="0.25">
      <c r="A78" s="46" t="s">
        <v>9</v>
      </c>
      <c r="B78" s="59" t="s">
        <v>119</v>
      </c>
      <c r="C78" s="60" t="s">
        <v>118</v>
      </c>
      <c r="D78" s="61" t="s">
        <v>9</v>
      </c>
      <c r="E78" s="62"/>
      <c r="F78" s="63">
        <v>0</v>
      </c>
      <c r="G78" s="63"/>
      <c r="H78" s="63">
        <v>0</v>
      </c>
      <c r="I78" s="31"/>
    </row>
    <row r="79" spans="1:9" x14ac:dyDescent="0.25">
      <c r="A79" s="1" t="s">
        <v>9</v>
      </c>
      <c r="B79" s="47" t="s">
        <v>121</v>
      </c>
      <c r="C79" s="48" t="s">
        <v>120</v>
      </c>
      <c r="D79" s="49" t="s">
        <v>9</v>
      </c>
      <c r="E79" s="50">
        <f>E80+E83</f>
        <v>0</v>
      </c>
      <c r="F79" s="51">
        <f>F80+F83</f>
        <v>50000</v>
      </c>
      <c r="G79" s="51">
        <f>G80+G83</f>
        <v>0</v>
      </c>
      <c r="H79" s="51">
        <f>H80+H83</f>
        <v>11050.6</v>
      </c>
      <c r="I79" s="31"/>
    </row>
    <row r="80" spans="1:9" x14ac:dyDescent="0.25">
      <c r="A80" s="1" t="s">
        <v>9</v>
      </c>
      <c r="B80" s="2" t="s">
        <v>222</v>
      </c>
      <c r="C80" s="3" t="s">
        <v>223</v>
      </c>
      <c r="D80" s="4" t="s">
        <v>9</v>
      </c>
      <c r="E80" s="5">
        <f t="shared" ref="E80:H81" si="6">E81</f>
        <v>0</v>
      </c>
      <c r="F80" s="6">
        <f t="shared" si="6"/>
        <v>0</v>
      </c>
      <c r="G80" s="6">
        <f t="shared" si="6"/>
        <v>0</v>
      </c>
      <c r="H80" s="6">
        <f t="shared" si="6"/>
        <v>0</v>
      </c>
      <c r="I80" s="31"/>
    </row>
    <row r="81" spans="1:9" ht="105" customHeight="1" x14ac:dyDescent="0.25">
      <c r="A81" s="1" t="s">
        <v>9</v>
      </c>
      <c r="B81" s="2" t="s">
        <v>224</v>
      </c>
      <c r="C81" s="3" t="s">
        <v>225</v>
      </c>
      <c r="D81" s="4" t="s">
        <v>9</v>
      </c>
      <c r="E81" s="73">
        <f t="shared" si="6"/>
        <v>0</v>
      </c>
      <c r="F81" s="74">
        <f t="shared" si="6"/>
        <v>0</v>
      </c>
      <c r="G81" s="74">
        <f t="shared" si="6"/>
        <v>0</v>
      </c>
      <c r="H81" s="74">
        <f t="shared" si="6"/>
        <v>0</v>
      </c>
      <c r="I81" s="31"/>
    </row>
    <row r="82" spans="1:9" ht="102" x14ac:dyDescent="0.25">
      <c r="A82" s="64" t="s">
        <v>9</v>
      </c>
      <c r="B82" s="2" t="s">
        <v>226</v>
      </c>
      <c r="C82" s="3" t="s">
        <v>227</v>
      </c>
      <c r="D82" s="4" t="s">
        <v>9</v>
      </c>
      <c r="E82" s="73"/>
      <c r="F82" s="75">
        <f>0</f>
        <v>0</v>
      </c>
      <c r="G82" s="75"/>
      <c r="H82" s="75">
        <v>0</v>
      </c>
      <c r="I82" s="31"/>
    </row>
    <row r="83" spans="1:9" ht="23.25" x14ac:dyDescent="0.25">
      <c r="A83" s="64"/>
      <c r="B83" s="65" t="s">
        <v>219</v>
      </c>
      <c r="C83" s="66" t="s">
        <v>122</v>
      </c>
      <c r="D83" s="76" t="s">
        <v>9</v>
      </c>
      <c r="E83" s="56">
        <f>E86</f>
        <v>0</v>
      </c>
      <c r="F83" s="57">
        <f>F86+F85</f>
        <v>50000</v>
      </c>
      <c r="G83" s="57">
        <f>G86</f>
        <v>0</v>
      </c>
      <c r="H83" s="57">
        <f>H86+H84</f>
        <v>11050.6</v>
      </c>
      <c r="I83" s="31"/>
    </row>
    <row r="84" spans="1:9" ht="57" x14ac:dyDescent="0.25">
      <c r="A84" s="64"/>
      <c r="B84" s="71" t="s">
        <v>228</v>
      </c>
      <c r="C84" s="77" t="s">
        <v>238</v>
      </c>
      <c r="D84" s="43"/>
      <c r="E84" s="62">
        <f t="shared" ref="E84:G87" si="7">E85</f>
        <v>0</v>
      </c>
      <c r="F84" s="68">
        <f t="shared" si="7"/>
        <v>0</v>
      </c>
      <c r="G84" s="68">
        <f t="shared" si="7"/>
        <v>0</v>
      </c>
      <c r="H84" s="68">
        <f>H85</f>
        <v>5050.6000000000004</v>
      </c>
      <c r="I84" s="31"/>
    </row>
    <row r="85" spans="1:9" ht="57" x14ac:dyDescent="0.25">
      <c r="A85" s="70" t="s">
        <v>9</v>
      </c>
      <c r="B85" s="2" t="s">
        <v>229</v>
      </c>
      <c r="C85" s="60" t="s">
        <v>221</v>
      </c>
      <c r="D85" s="61" t="s">
        <v>9</v>
      </c>
      <c r="E85" s="62">
        <f t="shared" si="7"/>
        <v>0</v>
      </c>
      <c r="F85" s="68">
        <v>0</v>
      </c>
      <c r="G85" s="68">
        <f t="shared" si="7"/>
        <v>0</v>
      </c>
      <c r="H85" s="68">
        <v>5050.6000000000004</v>
      </c>
      <c r="I85" s="31"/>
    </row>
    <row r="86" spans="1:9" ht="68.25" x14ac:dyDescent="0.25">
      <c r="A86" s="58" t="s">
        <v>9</v>
      </c>
      <c r="B86" s="71" t="s">
        <v>217</v>
      </c>
      <c r="C86" s="77" t="s">
        <v>220</v>
      </c>
      <c r="D86" s="43"/>
      <c r="E86" s="62">
        <f t="shared" si="7"/>
        <v>0</v>
      </c>
      <c r="F86" s="68">
        <f t="shared" si="7"/>
        <v>50000</v>
      </c>
      <c r="G86" s="68">
        <f t="shared" si="7"/>
        <v>0</v>
      </c>
      <c r="H86" s="68">
        <f>H87</f>
        <v>6000</v>
      </c>
      <c r="I86" s="31"/>
    </row>
    <row r="87" spans="1:9" ht="59.25" customHeight="1" x14ac:dyDescent="0.25">
      <c r="A87" s="58" t="s">
        <v>9</v>
      </c>
      <c r="B87" s="2" t="s">
        <v>218</v>
      </c>
      <c r="C87" s="60" t="s">
        <v>221</v>
      </c>
      <c r="D87" s="61" t="s">
        <v>9</v>
      </c>
      <c r="E87" s="62">
        <f t="shared" si="7"/>
        <v>0</v>
      </c>
      <c r="F87" s="68">
        <v>50000</v>
      </c>
      <c r="G87" s="68">
        <f t="shared" si="7"/>
        <v>0</v>
      </c>
      <c r="H87" s="68">
        <v>6000</v>
      </c>
      <c r="I87" s="31"/>
    </row>
    <row r="88" spans="1:9" hidden="1" x14ac:dyDescent="0.25">
      <c r="A88" s="46" t="s">
        <v>9</v>
      </c>
      <c r="B88" s="59"/>
      <c r="C88" s="60"/>
      <c r="D88" s="61" t="s">
        <v>9</v>
      </c>
      <c r="E88" s="62"/>
      <c r="F88" s="63"/>
      <c r="G88" s="63"/>
      <c r="H88" s="68"/>
      <c r="I88" s="31"/>
    </row>
    <row r="89" spans="1:9" x14ac:dyDescent="0.25">
      <c r="A89" s="52" t="s">
        <v>9</v>
      </c>
      <c r="B89" s="47" t="s">
        <v>124</v>
      </c>
      <c r="C89" s="48" t="s">
        <v>123</v>
      </c>
      <c r="D89" s="49" t="s">
        <v>9</v>
      </c>
      <c r="E89" s="50">
        <f>E91+E94</f>
        <v>0</v>
      </c>
      <c r="F89" s="51">
        <f>F91+F94+F90</f>
        <v>910000</v>
      </c>
      <c r="G89" s="51">
        <f>G91+G94</f>
        <v>0</v>
      </c>
      <c r="H89" s="51">
        <f>H91+H94+H90</f>
        <v>113715.69</v>
      </c>
      <c r="I89" s="31"/>
    </row>
    <row r="90" spans="1:9" ht="23.25" x14ac:dyDescent="0.25">
      <c r="A90" s="52"/>
      <c r="B90" s="88" t="s">
        <v>250</v>
      </c>
      <c r="C90" s="89" t="s">
        <v>251</v>
      </c>
      <c r="D90" s="90"/>
      <c r="E90" s="91"/>
      <c r="F90" s="92">
        <v>850000</v>
      </c>
      <c r="G90" s="92"/>
      <c r="H90" s="92">
        <v>0</v>
      </c>
      <c r="I90" s="31"/>
    </row>
    <row r="91" spans="1:9" x14ac:dyDescent="0.25">
      <c r="A91" s="58" t="s">
        <v>9</v>
      </c>
      <c r="B91" s="53" t="s">
        <v>188</v>
      </c>
      <c r="C91" s="66" t="s">
        <v>189</v>
      </c>
      <c r="D91" s="76"/>
      <c r="E91" s="56">
        <f>E92</f>
        <v>0</v>
      </c>
      <c r="F91" s="57">
        <f>F92</f>
        <v>0</v>
      </c>
      <c r="G91" s="57">
        <f>G92</f>
        <v>0</v>
      </c>
      <c r="H91" s="57">
        <f>H92</f>
        <v>0</v>
      </c>
      <c r="I91" s="31"/>
    </row>
    <row r="92" spans="1:9" ht="23.25" x14ac:dyDescent="0.25">
      <c r="A92" s="58" t="s">
        <v>9</v>
      </c>
      <c r="B92" s="59" t="s">
        <v>190</v>
      </c>
      <c r="C92" s="78" t="s">
        <v>191</v>
      </c>
      <c r="D92" s="43"/>
      <c r="E92" s="44"/>
      <c r="F92" s="79"/>
      <c r="G92" s="79"/>
      <c r="H92" s="63">
        <f>H93</f>
        <v>0</v>
      </c>
      <c r="I92" s="31"/>
    </row>
    <row r="93" spans="1:9" ht="23.25" x14ac:dyDescent="0.25">
      <c r="A93" s="52" t="s">
        <v>9</v>
      </c>
      <c r="B93" s="59" t="s">
        <v>214</v>
      </c>
      <c r="C93" s="78" t="s">
        <v>191</v>
      </c>
      <c r="D93" s="43"/>
      <c r="E93" s="44"/>
      <c r="F93" s="79"/>
      <c r="G93" s="79"/>
      <c r="H93" s="93"/>
      <c r="I93" s="31"/>
    </row>
    <row r="94" spans="1:9" x14ac:dyDescent="0.25">
      <c r="A94" s="58" t="s">
        <v>9</v>
      </c>
      <c r="B94" s="53" t="s">
        <v>126</v>
      </c>
      <c r="C94" s="54" t="s">
        <v>125</v>
      </c>
      <c r="D94" s="55" t="s">
        <v>9</v>
      </c>
      <c r="E94" s="56">
        <f>E95</f>
        <v>0</v>
      </c>
      <c r="F94" s="57">
        <f>F95</f>
        <v>60000</v>
      </c>
      <c r="G94" s="57">
        <f>G95</f>
        <v>0</v>
      </c>
      <c r="H94" s="57">
        <f>H95</f>
        <v>113715.69</v>
      </c>
      <c r="I94" s="31"/>
    </row>
    <row r="95" spans="1:9" x14ac:dyDescent="0.25">
      <c r="A95" s="58" t="s">
        <v>9</v>
      </c>
      <c r="B95" s="59" t="s">
        <v>128</v>
      </c>
      <c r="C95" s="60" t="s">
        <v>127</v>
      </c>
      <c r="D95" s="61" t="s">
        <v>9</v>
      </c>
      <c r="E95" s="62">
        <f>E96+E97+E98</f>
        <v>0</v>
      </c>
      <c r="F95" s="68">
        <f>F96+F97+F98</f>
        <v>60000</v>
      </c>
      <c r="G95" s="68">
        <f>G96+G97+G98</f>
        <v>0</v>
      </c>
      <c r="H95" s="68">
        <f>H96+H97+H98</f>
        <v>113715.69</v>
      </c>
      <c r="I95" s="31"/>
    </row>
    <row r="96" spans="1:9" ht="23.25" x14ac:dyDescent="0.25">
      <c r="A96" s="58" t="s">
        <v>9</v>
      </c>
      <c r="B96" s="59" t="s">
        <v>129</v>
      </c>
      <c r="C96" s="60" t="s">
        <v>209</v>
      </c>
      <c r="D96" s="61" t="s">
        <v>9</v>
      </c>
      <c r="E96" s="62"/>
      <c r="F96" s="63">
        <v>0</v>
      </c>
      <c r="G96" s="63"/>
      <c r="H96" s="63"/>
      <c r="I96" s="31"/>
    </row>
    <row r="97" spans="1:9" ht="23.25" x14ac:dyDescent="0.25">
      <c r="A97" s="58" t="s">
        <v>9</v>
      </c>
      <c r="B97" s="59" t="s">
        <v>130</v>
      </c>
      <c r="C97" s="60" t="s">
        <v>210</v>
      </c>
      <c r="D97" s="61" t="s">
        <v>9</v>
      </c>
      <c r="E97" s="62"/>
      <c r="F97" s="63">
        <v>20000</v>
      </c>
      <c r="G97" s="63"/>
      <c r="H97" s="63">
        <v>59935.69</v>
      </c>
      <c r="I97" s="31"/>
    </row>
    <row r="98" spans="1:9" ht="22.5" customHeight="1" x14ac:dyDescent="0.25">
      <c r="A98" s="40" t="s">
        <v>9</v>
      </c>
      <c r="B98" s="59" t="s">
        <v>131</v>
      </c>
      <c r="C98" s="60" t="s">
        <v>211</v>
      </c>
      <c r="D98" s="61" t="s">
        <v>9</v>
      </c>
      <c r="E98" s="62"/>
      <c r="F98" s="63">
        <v>40000</v>
      </c>
      <c r="G98" s="63"/>
      <c r="H98" s="63">
        <v>53780</v>
      </c>
      <c r="I98" s="31"/>
    </row>
    <row r="99" spans="1:9" ht="27.75" customHeight="1" x14ac:dyDescent="0.25">
      <c r="A99" s="40" t="s">
        <v>9</v>
      </c>
      <c r="B99" s="41" t="s">
        <v>133</v>
      </c>
      <c r="C99" s="42" t="s">
        <v>132</v>
      </c>
      <c r="D99" s="43" t="s">
        <v>9</v>
      </c>
      <c r="E99" s="44">
        <f>E100+E136+E142</f>
        <v>8681355.8500000015</v>
      </c>
      <c r="F99" s="45">
        <f>F100+F136+F142</f>
        <v>131575255.84999999</v>
      </c>
      <c r="G99" s="45">
        <f>G100+G136+G142</f>
        <v>702662.98</v>
      </c>
      <c r="H99" s="45">
        <f>H100+H136+H142+H140</f>
        <v>3853478.39</v>
      </c>
      <c r="I99" s="31"/>
    </row>
    <row r="100" spans="1:9" ht="27" customHeight="1" x14ac:dyDescent="0.25">
      <c r="A100" s="40" t="s">
        <v>9</v>
      </c>
      <c r="B100" s="41" t="s">
        <v>135</v>
      </c>
      <c r="C100" s="42" t="s">
        <v>134</v>
      </c>
      <c r="D100" s="43" t="s">
        <v>9</v>
      </c>
      <c r="E100" s="44">
        <f>E101+E106+E120+E123</f>
        <v>8681355.8500000015</v>
      </c>
      <c r="F100" s="45">
        <f>F101+F106+F120+F123</f>
        <v>131350255.84999999</v>
      </c>
      <c r="G100" s="45">
        <f>G101+G106+G120+G123</f>
        <v>702662.98</v>
      </c>
      <c r="H100" s="45">
        <f>H101+H106+H120+H123+H115</f>
        <v>3978243.64</v>
      </c>
      <c r="I100" s="31"/>
    </row>
    <row r="101" spans="1:9" ht="23.25" x14ac:dyDescent="0.25">
      <c r="A101" s="58" t="s">
        <v>9</v>
      </c>
      <c r="B101" s="41" t="s">
        <v>187</v>
      </c>
      <c r="C101" s="42" t="s">
        <v>136</v>
      </c>
      <c r="D101" s="43" t="s">
        <v>9</v>
      </c>
      <c r="E101" s="44">
        <f>E102+E104</f>
        <v>922000</v>
      </c>
      <c r="F101" s="45">
        <f t="shared" ref="F101:H101" si="8">F102+F104</f>
        <v>922000</v>
      </c>
      <c r="G101" s="45">
        <f t="shared" si="8"/>
        <v>460800</v>
      </c>
      <c r="H101" s="45">
        <f t="shared" si="8"/>
        <v>460800</v>
      </c>
      <c r="I101" s="31"/>
    </row>
    <row r="102" spans="1:9" x14ac:dyDescent="0.25">
      <c r="A102" s="58" t="s">
        <v>9</v>
      </c>
      <c r="B102" s="59" t="s">
        <v>186</v>
      </c>
      <c r="C102" s="60" t="s">
        <v>137</v>
      </c>
      <c r="D102" s="61" t="s">
        <v>9</v>
      </c>
      <c r="E102" s="62">
        <f>E103</f>
        <v>922000</v>
      </c>
      <c r="F102" s="68">
        <f t="shared" ref="F102:H102" si="9">F103</f>
        <v>922000</v>
      </c>
      <c r="G102" s="68">
        <f t="shared" si="9"/>
        <v>460800</v>
      </c>
      <c r="H102" s="68">
        <f t="shared" si="9"/>
        <v>460800</v>
      </c>
      <c r="I102" s="31"/>
    </row>
    <row r="103" spans="1:9" ht="23.25" x14ac:dyDescent="0.25">
      <c r="A103" s="58" t="s">
        <v>9</v>
      </c>
      <c r="B103" s="59" t="s">
        <v>185</v>
      </c>
      <c r="C103" s="60" t="s">
        <v>138</v>
      </c>
      <c r="D103" s="61" t="s">
        <v>9</v>
      </c>
      <c r="E103" s="62">
        <f>F103</f>
        <v>922000</v>
      </c>
      <c r="F103" s="63">
        <v>922000</v>
      </c>
      <c r="G103" s="63">
        <f>H103</f>
        <v>460800</v>
      </c>
      <c r="H103" s="63">
        <v>460800</v>
      </c>
      <c r="I103" s="31"/>
    </row>
    <row r="104" spans="1:9" ht="25.5" customHeight="1" x14ac:dyDescent="0.25">
      <c r="A104" s="58" t="s">
        <v>9</v>
      </c>
      <c r="B104" s="87" t="s">
        <v>236</v>
      </c>
      <c r="C104" s="60" t="s">
        <v>234</v>
      </c>
      <c r="D104" s="61" t="s">
        <v>9</v>
      </c>
      <c r="E104" s="62">
        <f>E105</f>
        <v>0</v>
      </c>
      <c r="F104" s="68">
        <f>F105</f>
        <v>0</v>
      </c>
      <c r="G104" s="68">
        <f t="shared" ref="G104:H104" si="10">G105</f>
        <v>0</v>
      </c>
      <c r="H104" s="68">
        <f t="shared" si="10"/>
        <v>0</v>
      </c>
      <c r="I104" s="31"/>
    </row>
    <row r="105" spans="1:9" ht="28.5" customHeight="1" x14ac:dyDescent="0.25">
      <c r="A105" s="40" t="s">
        <v>9</v>
      </c>
      <c r="B105" s="87" t="s">
        <v>237</v>
      </c>
      <c r="C105" s="60" t="s">
        <v>235</v>
      </c>
      <c r="D105" s="61" t="s">
        <v>9</v>
      </c>
      <c r="E105" s="62"/>
      <c r="F105" s="63"/>
      <c r="G105" s="63"/>
      <c r="H105" s="63"/>
      <c r="I105" s="31"/>
    </row>
    <row r="106" spans="1:9" ht="27" customHeight="1" x14ac:dyDescent="0.25">
      <c r="A106" s="58" t="s">
        <v>9</v>
      </c>
      <c r="B106" s="41" t="s">
        <v>184</v>
      </c>
      <c r="C106" s="42" t="s">
        <v>139</v>
      </c>
      <c r="D106" s="43" t="s">
        <v>9</v>
      </c>
      <c r="E106" s="44">
        <f>E1185+E113</f>
        <v>0</v>
      </c>
      <c r="F106" s="45">
        <f>F115+F111+F113+F107+F109</f>
        <v>121185700</v>
      </c>
      <c r="G106" s="45">
        <f>G1185+G113</f>
        <v>0</v>
      </c>
      <c r="H106" s="45">
        <f>H1185+H113+H111+H109</f>
        <v>1933980.66</v>
      </c>
      <c r="I106" s="31"/>
    </row>
    <row r="107" spans="1:9" ht="56.25" customHeight="1" x14ac:dyDescent="0.25">
      <c r="A107" s="58" t="s">
        <v>9</v>
      </c>
      <c r="B107" s="59" t="s">
        <v>183</v>
      </c>
      <c r="C107" s="60" t="s">
        <v>140</v>
      </c>
      <c r="D107" s="61" t="s">
        <v>9</v>
      </c>
      <c r="E107" s="62">
        <f>E108</f>
        <v>0</v>
      </c>
      <c r="F107" s="68">
        <f t="shared" ref="F107:H107" si="11">F108</f>
        <v>0</v>
      </c>
      <c r="G107" s="68">
        <f t="shared" si="11"/>
        <v>0</v>
      </c>
      <c r="H107" s="68">
        <f t="shared" si="11"/>
        <v>0</v>
      </c>
      <c r="I107" s="31"/>
    </row>
    <row r="108" spans="1:9" ht="56.25" customHeight="1" x14ac:dyDescent="0.25">
      <c r="A108" s="58"/>
      <c r="B108" s="59" t="s">
        <v>182</v>
      </c>
      <c r="C108" s="60" t="s">
        <v>141</v>
      </c>
      <c r="D108" s="61" t="s">
        <v>9</v>
      </c>
      <c r="E108" s="62"/>
      <c r="F108" s="63"/>
      <c r="G108" s="63"/>
      <c r="H108" s="63"/>
      <c r="I108" s="31"/>
    </row>
    <row r="109" spans="1:9" ht="47.25" customHeight="1" x14ac:dyDescent="0.25">
      <c r="A109" s="58"/>
      <c r="B109" s="59" t="s">
        <v>262</v>
      </c>
      <c r="C109" s="60" t="s">
        <v>263</v>
      </c>
      <c r="D109" s="61"/>
      <c r="E109" s="62"/>
      <c r="F109" s="63">
        <f>F110</f>
        <v>78000000</v>
      </c>
      <c r="G109" s="63"/>
      <c r="H109" s="63"/>
      <c r="I109" s="31"/>
    </row>
    <row r="110" spans="1:9" ht="45.75" customHeight="1" x14ac:dyDescent="0.25">
      <c r="A110" s="58"/>
      <c r="B110" s="59" t="s">
        <v>261</v>
      </c>
      <c r="C110" s="60" t="s">
        <v>260</v>
      </c>
      <c r="D110" s="61"/>
      <c r="E110" s="62"/>
      <c r="F110" s="63">
        <v>78000000</v>
      </c>
      <c r="G110" s="63"/>
      <c r="H110" s="63"/>
      <c r="I110" s="31"/>
    </row>
    <row r="111" spans="1:9" ht="68.25" customHeight="1" x14ac:dyDescent="0.25">
      <c r="A111" s="58"/>
      <c r="B111" s="59" t="s">
        <v>243</v>
      </c>
      <c r="C111" s="60" t="s">
        <v>245</v>
      </c>
      <c r="D111" s="61"/>
      <c r="E111" s="62"/>
      <c r="F111" s="63">
        <f>F112</f>
        <v>21479100</v>
      </c>
      <c r="G111" s="63"/>
      <c r="H111" s="63">
        <f>H112</f>
        <v>0</v>
      </c>
      <c r="I111" s="31"/>
    </row>
    <row r="112" spans="1:9" ht="56.25" customHeight="1" x14ac:dyDescent="0.25">
      <c r="A112" s="58" t="s">
        <v>9</v>
      </c>
      <c r="B112" s="59" t="s">
        <v>244</v>
      </c>
      <c r="C112" s="60" t="s">
        <v>245</v>
      </c>
      <c r="D112" s="61"/>
      <c r="E112" s="62"/>
      <c r="F112" s="63">
        <v>21479100</v>
      </c>
      <c r="G112" s="63"/>
      <c r="H112" s="63">
        <v>0</v>
      </c>
      <c r="I112" s="31"/>
    </row>
    <row r="113" spans="1:9" ht="34.5" x14ac:dyDescent="0.25">
      <c r="A113" s="58" t="s">
        <v>9</v>
      </c>
      <c r="B113" s="59" t="s">
        <v>181</v>
      </c>
      <c r="C113" s="60" t="s">
        <v>142</v>
      </c>
      <c r="D113" s="61" t="s">
        <v>9</v>
      </c>
      <c r="E113" s="62">
        <f>E114</f>
        <v>0</v>
      </c>
      <c r="F113" s="68">
        <f t="shared" ref="F113:G113" si="12">F114</f>
        <v>15780000</v>
      </c>
      <c r="G113" s="68">
        <f t="shared" si="12"/>
        <v>0</v>
      </c>
      <c r="H113" s="68">
        <f>H114</f>
        <v>1933980.66</v>
      </c>
      <c r="I113" s="31"/>
    </row>
    <row r="114" spans="1:9" ht="45.75" x14ac:dyDescent="0.25">
      <c r="A114" s="40" t="s">
        <v>9</v>
      </c>
      <c r="B114" s="59" t="s">
        <v>180</v>
      </c>
      <c r="C114" s="60" t="s">
        <v>143</v>
      </c>
      <c r="D114" s="61" t="s">
        <v>9</v>
      </c>
      <c r="E114" s="62"/>
      <c r="F114" s="63">
        <v>15780000</v>
      </c>
      <c r="G114" s="63"/>
      <c r="H114" s="63">
        <v>1933980.66</v>
      </c>
      <c r="I114" s="31"/>
    </row>
    <row r="115" spans="1:9" x14ac:dyDescent="0.25">
      <c r="A115" s="58" t="s">
        <v>9</v>
      </c>
      <c r="B115" s="41" t="s">
        <v>184</v>
      </c>
      <c r="C115" s="42" t="s">
        <v>207</v>
      </c>
      <c r="D115" s="43" t="s">
        <v>9</v>
      </c>
      <c r="E115" s="44">
        <f>E116</f>
        <v>0</v>
      </c>
      <c r="F115" s="45">
        <f>F116</f>
        <v>5926600</v>
      </c>
      <c r="G115" s="45">
        <f t="shared" ref="G115:H115" si="13">G116</f>
        <v>0</v>
      </c>
      <c r="H115" s="45">
        <f t="shared" si="13"/>
        <v>0</v>
      </c>
      <c r="I115" s="31"/>
    </row>
    <row r="116" spans="1:9" x14ac:dyDescent="0.25">
      <c r="A116" s="58" t="s">
        <v>9</v>
      </c>
      <c r="B116" s="59" t="s">
        <v>204</v>
      </c>
      <c r="C116" s="60" t="s">
        <v>206</v>
      </c>
      <c r="D116" s="61" t="s">
        <v>9</v>
      </c>
      <c r="E116" s="62">
        <f>E117</f>
        <v>0</v>
      </c>
      <c r="F116" s="68">
        <f t="shared" ref="F116:H116" si="14">F117</f>
        <v>5926600</v>
      </c>
      <c r="G116" s="68">
        <f t="shared" si="14"/>
        <v>0</v>
      </c>
      <c r="H116" s="68">
        <f t="shared" si="14"/>
        <v>0</v>
      </c>
      <c r="I116" s="31"/>
    </row>
    <row r="117" spans="1:9" ht="34.5" x14ac:dyDescent="0.25">
      <c r="A117" s="58"/>
      <c r="B117" s="59" t="s">
        <v>205</v>
      </c>
      <c r="C117" s="60" t="s">
        <v>208</v>
      </c>
      <c r="D117" s="61" t="s">
        <v>9</v>
      </c>
      <c r="E117" s="62"/>
      <c r="F117" s="68">
        <f>F118+F119</f>
        <v>5926600</v>
      </c>
      <c r="G117" s="68"/>
      <c r="H117" s="74">
        <f>H118+H119</f>
        <v>0</v>
      </c>
      <c r="I117" s="31"/>
    </row>
    <row r="118" spans="1:9" x14ac:dyDescent="0.25">
      <c r="A118" s="58"/>
      <c r="B118" s="59"/>
      <c r="C118" s="60" t="s">
        <v>246</v>
      </c>
      <c r="D118" s="61"/>
      <c r="E118" s="62"/>
      <c r="F118" s="68">
        <v>3126600</v>
      </c>
      <c r="G118" s="68"/>
      <c r="H118" s="74">
        <v>0</v>
      </c>
      <c r="I118" s="31"/>
    </row>
    <row r="119" spans="1:9" x14ac:dyDescent="0.25">
      <c r="A119" s="40" t="s">
        <v>9</v>
      </c>
      <c r="B119" s="59"/>
      <c r="C119" s="60" t="s">
        <v>252</v>
      </c>
      <c r="D119" s="61"/>
      <c r="E119" s="62"/>
      <c r="F119" s="68">
        <v>2800000</v>
      </c>
      <c r="G119" s="68"/>
      <c r="H119" s="74">
        <v>0</v>
      </c>
      <c r="I119" s="31"/>
    </row>
    <row r="120" spans="1:9" ht="23.25" x14ac:dyDescent="0.25">
      <c r="A120" s="58" t="s">
        <v>9</v>
      </c>
      <c r="B120" s="41" t="s">
        <v>179</v>
      </c>
      <c r="C120" s="42" t="s">
        <v>144</v>
      </c>
      <c r="D120" s="43" t="s">
        <v>9</v>
      </c>
      <c r="E120" s="44">
        <f>E121</f>
        <v>0</v>
      </c>
      <c r="F120" s="45">
        <f t="shared" ref="F120:H120" si="15">F121</f>
        <v>283200</v>
      </c>
      <c r="G120" s="45">
        <f t="shared" si="15"/>
        <v>0</v>
      </c>
      <c r="H120" s="45">
        <f t="shared" si="15"/>
        <v>141600</v>
      </c>
      <c r="I120" s="31"/>
    </row>
    <row r="121" spans="1:9" ht="23.25" x14ac:dyDescent="0.25">
      <c r="A121" s="58" t="s">
        <v>9</v>
      </c>
      <c r="B121" s="59" t="s">
        <v>178</v>
      </c>
      <c r="C121" s="60" t="s">
        <v>145</v>
      </c>
      <c r="D121" s="61" t="s">
        <v>9</v>
      </c>
      <c r="E121" s="62">
        <f>E122</f>
        <v>0</v>
      </c>
      <c r="F121" s="68">
        <f>F122</f>
        <v>283200</v>
      </c>
      <c r="G121" s="68">
        <f t="shared" ref="G121:H121" si="16">G122</f>
        <v>0</v>
      </c>
      <c r="H121" s="68">
        <f t="shared" si="16"/>
        <v>141600</v>
      </c>
      <c r="I121" s="31"/>
    </row>
    <row r="122" spans="1:9" ht="23.25" customHeight="1" x14ac:dyDescent="0.25">
      <c r="A122" s="40" t="s">
        <v>9</v>
      </c>
      <c r="B122" s="59" t="s">
        <v>177</v>
      </c>
      <c r="C122" s="60" t="s">
        <v>146</v>
      </c>
      <c r="D122" s="61" t="s">
        <v>9</v>
      </c>
      <c r="E122" s="62"/>
      <c r="F122" s="63">
        <v>283200</v>
      </c>
      <c r="G122" s="63"/>
      <c r="H122" s="63">
        <v>141600</v>
      </c>
      <c r="I122" s="31"/>
    </row>
    <row r="123" spans="1:9" x14ac:dyDescent="0.25">
      <c r="A123" s="58" t="s">
        <v>9</v>
      </c>
      <c r="B123" s="41" t="s">
        <v>176</v>
      </c>
      <c r="C123" s="42" t="s">
        <v>147</v>
      </c>
      <c r="D123" s="43" t="s">
        <v>9</v>
      </c>
      <c r="E123" s="44">
        <f>E124+E127+E126</f>
        <v>7759355.8500000006</v>
      </c>
      <c r="F123" s="45">
        <f>F124+F127+F126</f>
        <v>8959355.8500000015</v>
      </c>
      <c r="G123" s="45">
        <f>G124+G127+G126</f>
        <v>241862.98</v>
      </c>
      <c r="H123" s="45">
        <f>H124+H127+H126</f>
        <v>1441862.98</v>
      </c>
      <c r="I123" s="31"/>
    </row>
    <row r="124" spans="1:9" ht="34.5" x14ac:dyDescent="0.25">
      <c r="A124" s="58" t="s">
        <v>9</v>
      </c>
      <c r="B124" s="59" t="s">
        <v>175</v>
      </c>
      <c r="C124" s="60" t="s">
        <v>148</v>
      </c>
      <c r="D124" s="61" t="s">
        <v>9</v>
      </c>
      <c r="E124" s="62">
        <f>E125</f>
        <v>0</v>
      </c>
      <c r="F124" s="68">
        <f t="shared" ref="F124:G124" si="17">F125</f>
        <v>0</v>
      </c>
      <c r="G124" s="68">
        <f t="shared" si="17"/>
        <v>0</v>
      </c>
      <c r="H124" s="68">
        <f>H125</f>
        <v>0</v>
      </c>
      <c r="I124" s="31"/>
    </row>
    <row r="125" spans="1:9" ht="43.5" customHeight="1" x14ac:dyDescent="0.25">
      <c r="A125" s="58"/>
      <c r="B125" s="59" t="s">
        <v>174</v>
      </c>
      <c r="C125" s="60" t="s">
        <v>149</v>
      </c>
      <c r="D125" s="61" t="s">
        <v>9</v>
      </c>
      <c r="E125" s="62">
        <f>F125</f>
        <v>0</v>
      </c>
      <c r="F125" s="63">
        <v>0</v>
      </c>
      <c r="G125" s="63">
        <f>H125</f>
        <v>0</v>
      </c>
      <c r="H125" s="63">
        <f>0</f>
        <v>0</v>
      </c>
      <c r="I125" s="31"/>
    </row>
    <row r="126" spans="1:9" ht="45" customHeight="1" x14ac:dyDescent="0.25">
      <c r="A126" s="58" t="s">
        <v>9</v>
      </c>
      <c r="B126" s="59" t="s">
        <v>212</v>
      </c>
      <c r="C126" s="60" t="s">
        <v>213</v>
      </c>
      <c r="D126" s="61"/>
      <c r="E126" s="62">
        <f>F126</f>
        <v>0</v>
      </c>
      <c r="F126" s="63">
        <f>0</f>
        <v>0</v>
      </c>
      <c r="G126" s="63">
        <f>H126</f>
        <v>0</v>
      </c>
      <c r="H126" s="63">
        <f>0</f>
        <v>0</v>
      </c>
      <c r="I126" s="31"/>
    </row>
    <row r="127" spans="1:9" x14ac:dyDescent="0.25">
      <c r="A127" s="58" t="s">
        <v>9</v>
      </c>
      <c r="B127" s="59" t="s">
        <v>173</v>
      </c>
      <c r="C127" s="60" t="s">
        <v>150</v>
      </c>
      <c r="D127" s="61" t="s">
        <v>9</v>
      </c>
      <c r="E127" s="62">
        <f>E128</f>
        <v>7759355.8500000006</v>
      </c>
      <c r="F127" s="68">
        <f t="shared" ref="F127:H127" si="18">F128</f>
        <v>8959355.8500000015</v>
      </c>
      <c r="G127" s="68">
        <f>G128</f>
        <v>241862.98</v>
      </c>
      <c r="H127" s="68">
        <f t="shared" si="18"/>
        <v>1441862.98</v>
      </c>
      <c r="I127" s="31"/>
    </row>
    <row r="128" spans="1:9" ht="22.5" customHeight="1" x14ac:dyDescent="0.25">
      <c r="A128" s="58"/>
      <c r="B128" s="59" t="s">
        <v>172</v>
      </c>
      <c r="C128" s="60" t="s">
        <v>151</v>
      </c>
      <c r="D128" s="61" t="s">
        <v>9</v>
      </c>
      <c r="E128" s="62">
        <f>E129+E131+E133+E134+E135+E132</f>
        <v>7759355.8500000006</v>
      </c>
      <c r="F128" s="68">
        <f>F129+F130+F131+F132+F135+F133+F134</f>
        <v>8959355.8500000015</v>
      </c>
      <c r="G128" s="68">
        <f>G129+G135+G130+G131+G132+G133+G134</f>
        <v>241862.98</v>
      </c>
      <c r="H128" s="68">
        <f>H129+H131+H130+H135+H132+H133+H134</f>
        <v>1441862.98</v>
      </c>
      <c r="I128" s="31"/>
    </row>
    <row r="129" spans="1:9" ht="25.5" customHeight="1" x14ac:dyDescent="0.25">
      <c r="A129" s="58"/>
      <c r="B129" s="59"/>
      <c r="C129" s="60" t="s">
        <v>203</v>
      </c>
      <c r="D129" s="61"/>
      <c r="E129" s="62">
        <f t="shared" ref="E129:E135" si="19">F129</f>
        <v>11601.43</v>
      </c>
      <c r="F129" s="63">
        <f>15300-3698.57</f>
        <v>11601.43</v>
      </c>
      <c r="G129" s="63">
        <f>H129</f>
        <v>0</v>
      </c>
      <c r="H129" s="63">
        <v>0</v>
      </c>
      <c r="I129" s="31"/>
    </row>
    <row r="130" spans="1:9" ht="22.5" customHeight="1" x14ac:dyDescent="0.25">
      <c r="A130" s="58"/>
      <c r="B130" s="59"/>
      <c r="C130" s="60" t="s">
        <v>248</v>
      </c>
      <c r="D130" s="61"/>
      <c r="E130" s="62"/>
      <c r="F130" s="63">
        <v>200000</v>
      </c>
      <c r="G130" s="63"/>
      <c r="H130" s="63">
        <v>200000</v>
      </c>
      <c r="I130" s="31"/>
    </row>
    <row r="131" spans="1:9" ht="18" customHeight="1" x14ac:dyDescent="0.25">
      <c r="A131" s="58"/>
      <c r="B131" s="59"/>
      <c r="C131" s="60" t="s">
        <v>215</v>
      </c>
      <c r="D131" s="61"/>
      <c r="E131" s="62">
        <f>F131</f>
        <v>141862.98000000001</v>
      </c>
      <c r="F131" s="63">
        <v>141862.98000000001</v>
      </c>
      <c r="G131" s="63">
        <f t="shared" ref="G131" si="20">H131</f>
        <v>141862.98000000001</v>
      </c>
      <c r="H131" s="63">
        <v>141862.98000000001</v>
      </c>
      <c r="I131" s="31"/>
    </row>
    <row r="132" spans="1:9" ht="17.25" customHeight="1" x14ac:dyDescent="0.25">
      <c r="A132" s="58"/>
      <c r="B132" s="59"/>
      <c r="C132" s="60" t="s">
        <v>253</v>
      </c>
      <c r="D132" s="61"/>
      <c r="E132" s="94">
        <f>0</f>
        <v>0</v>
      </c>
      <c r="F132" s="63">
        <v>1000000</v>
      </c>
      <c r="G132" s="63">
        <f>0</f>
        <v>0</v>
      </c>
      <c r="H132" s="63">
        <v>1000000</v>
      </c>
      <c r="I132" s="31"/>
    </row>
    <row r="133" spans="1:9" ht="15.75" customHeight="1" x14ac:dyDescent="0.25">
      <c r="A133" s="58"/>
      <c r="B133" s="59"/>
      <c r="C133" s="60" t="s">
        <v>248</v>
      </c>
      <c r="D133" s="61"/>
      <c r="E133" s="62">
        <f>F133</f>
        <v>100000</v>
      </c>
      <c r="F133" s="63">
        <v>100000</v>
      </c>
      <c r="G133" s="63">
        <f>H133</f>
        <v>100000</v>
      </c>
      <c r="H133" s="63">
        <v>100000</v>
      </c>
      <c r="I133" s="31"/>
    </row>
    <row r="134" spans="1:9" ht="24.75" customHeight="1" x14ac:dyDescent="0.25">
      <c r="A134" s="58"/>
      <c r="B134" s="59"/>
      <c r="C134" s="60" t="s">
        <v>255</v>
      </c>
      <c r="D134" s="85"/>
      <c r="E134" s="62">
        <f>F134</f>
        <v>6895468.4800000004</v>
      </c>
      <c r="F134" s="63">
        <v>6895468.4800000004</v>
      </c>
      <c r="G134" s="63">
        <v>0</v>
      </c>
      <c r="H134" s="63">
        <v>0</v>
      </c>
      <c r="I134" s="31"/>
    </row>
    <row r="135" spans="1:9" ht="19.5" customHeight="1" x14ac:dyDescent="0.25">
      <c r="A135" s="46" t="s">
        <v>9</v>
      </c>
      <c r="B135" s="59"/>
      <c r="C135" s="60" t="s">
        <v>254</v>
      </c>
      <c r="D135" s="61"/>
      <c r="E135" s="62">
        <f t="shared" si="19"/>
        <v>610422.96</v>
      </c>
      <c r="F135" s="63">
        <v>610422.96</v>
      </c>
      <c r="G135" s="63">
        <f>H135</f>
        <v>0</v>
      </c>
      <c r="H135" s="63">
        <v>0</v>
      </c>
      <c r="I135" s="31"/>
    </row>
    <row r="136" spans="1:9" x14ac:dyDescent="0.25">
      <c r="A136" s="52" t="s">
        <v>9</v>
      </c>
      <c r="B136" s="47" t="s">
        <v>153</v>
      </c>
      <c r="C136" s="48" t="s">
        <v>152</v>
      </c>
      <c r="D136" s="49" t="s">
        <v>9</v>
      </c>
      <c r="E136" s="50">
        <f>E137</f>
        <v>0</v>
      </c>
      <c r="F136" s="51">
        <f t="shared" ref="F136:H136" si="21">F137</f>
        <v>225000</v>
      </c>
      <c r="G136" s="51">
        <f t="shared" si="21"/>
        <v>0</v>
      </c>
      <c r="H136" s="51">
        <f t="shared" si="21"/>
        <v>0</v>
      </c>
      <c r="I136" s="31"/>
    </row>
    <row r="137" spans="1:9" ht="23.25" x14ac:dyDescent="0.25">
      <c r="A137" s="58" t="s">
        <v>9</v>
      </c>
      <c r="B137" s="53" t="s">
        <v>167</v>
      </c>
      <c r="C137" s="54" t="s">
        <v>154</v>
      </c>
      <c r="D137" s="55" t="s">
        <v>9</v>
      </c>
      <c r="E137" s="56">
        <f>E138+E139</f>
        <v>0</v>
      </c>
      <c r="F137" s="57">
        <f>F138+F139</f>
        <v>225000</v>
      </c>
      <c r="G137" s="57">
        <f>G138+G139</f>
        <v>0</v>
      </c>
      <c r="H137" s="57">
        <f>H138+H139</f>
        <v>0</v>
      </c>
      <c r="I137" s="31"/>
    </row>
    <row r="138" spans="1:9" ht="34.5" x14ac:dyDescent="0.25">
      <c r="A138" s="58" t="s">
        <v>9</v>
      </c>
      <c r="B138" s="59" t="s">
        <v>168</v>
      </c>
      <c r="C138" s="60" t="s">
        <v>155</v>
      </c>
      <c r="D138" s="61" t="s">
        <v>9</v>
      </c>
      <c r="E138" s="62"/>
      <c r="F138" s="63">
        <v>0</v>
      </c>
      <c r="G138" s="63"/>
      <c r="H138" s="63">
        <v>0</v>
      </c>
      <c r="I138" s="31"/>
    </row>
    <row r="139" spans="1:9" ht="23.25" x14ac:dyDescent="0.25">
      <c r="A139" s="58"/>
      <c r="B139" s="59" t="s">
        <v>169</v>
      </c>
      <c r="C139" s="60" t="s">
        <v>154</v>
      </c>
      <c r="D139" s="61" t="s">
        <v>9</v>
      </c>
      <c r="E139" s="62"/>
      <c r="F139" s="63">
        <v>225000</v>
      </c>
      <c r="G139" s="63"/>
      <c r="H139" s="63">
        <v>0</v>
      </c>
      <c r="I139" s="31"/>
    </row>
    <row r="140" spans="1:9" ht="24.75" customHeight="1" x14ac:dyDescent="0.25">
      <c r="A140" s="58"/>
      <c r="B140" s="47" t="s">
        <v>241</v>
      </c>
      <c r="C140" s="48" t="s">
        <v>242</v>
      </c>
      <c r="D140" s="61"/>
      <c r="E140" s="62"/>
      <c r="F140" s="63"/>
      <c r="G140" s="63"/>
      <c r="H140" s="63">
        <f>H141</f>
        <v>0</v>
      </c>
      <c r="I140" s="31"/>
    </row>
    <row r="141" spans="1:9" ht="23.25" x14ac:dyDescent="0.25">
      <c r="A141" s="40" t="s">
        <v>9</v>
      </c>
      <c r="B141" s="59" t="s">
        <v>240</v>
      </c>
      <c r="C141" s="60" t="s">
        <v>239</v>
      </c>
      <c r="D141" s="61"/>
      <c r="E141" s="62"/>
      <c r="F141" s="63"/>
      <c r="G141" s="63"/>
      <c r="H141" s="63">
        <v>0</v>
      </c>
      <c r="I141" s="31"/>
    </row>
    <row r="142" spans="1:9" ht="34.5" x14ac:dyDescent="0.25">
      <c r="A142" s="58" t="s">
        <v>9</v>
      </c>
      <c r="B142" s="41" t="s">
        <v>157</v>
      </c>
      <c r="C142" s="42" t="s">
        <v>156</v>
      </c>
      <c r="D142" s="43" t="s">
        <v>9</v>
      </c>
      <c r="E142" s="44">
        <f>E143+E144</f>
        <v>0</v>
      </c>
      <c r="F142" s="45">
        <f t="shared" ref="F142:H142" si="22">F143+F144</f>
        <v>0</v>
      </c>
      <c r="G142" s="45">
        <f t="shared" si="22"/>
        <v>0</v>
      </c>
      <c r="H142" s="45">
        <f t="shared" si="22"/>
        <v>-124765.25</v>
      </c>
      <c r="I142" s="31"/>
    </row>
    <row r="143" spans="1:9" ht="34.5" x14ac:dyDescent="0.25">
      <c r="A143" s="58" t="s">
        <v>9</v>
      </c>
      <c r="B143" s="59" t="s">
        <v>170</v>
      </c>
      <c r="C143" s="60" t="s">
        <v>158</v>
      </c>
      <c r="D143" s="61" t="s">
        <v>9</v>
      </c>
      <c r="E143" s="62"/>
      <c r="F143" s="63"/>
      <c r="G143" s="63"/>
      <c r="H143" s="63"/>
      <c r="I143" s="31"/>
    </row>
    <row r="144" spans="1:9" ht="37.5" customHeight="1" x14ac:dyDescent="0.25">
      <c r="B144" s="59" t="s">
        <v>171</v>
      </c>
      <c r="C144" s="60" t="s">
        <v>159</v>
      </c>
      <c r="D144" s="61" t="s">
        <v>9</v>
      </c>
      <c r="E144" s="62"/>
      <c r="F144" s="63"/>
      <c r="G144" s="63"/>
      <c r="H144" s="63">
        <f>-7761-100000-17004.25</f>
        <v>-124765.25</v>
      </c>
      <c r="I144" s="80"/>
    </row>
    <row r="145" spans="2:8" x14ac:dyDescent="0.25">
      <c r="C145" s="80"/>
      <c r="D145" s="80"/>
      <c r="E145" s="80"/>
      <c r="F145" s="80"/>
      <c r="G145" s="80"/>
      <c r="H145" s="80"/>
    </row>
    <row r="146" spans="2:8" x14ac:dyDescent="0.25">
      <c r="B146" s="86" t="s">
        <v>230</v>
      </c>
      <c r="E146" s="86" t="s">
        <v>231</v>
      </c>
    </row>
    <row r="148" spans="2:8" x14ac:dyDescent="0.25">
      <c r="B148" s="86" t="s">
        <v>232</v>
      </c>
      <c r="E148" s="86" t="s">
        <v>233</v>
      </c>
    </row>
  </sheetData>
  <mergeCells count="16">
    <mergeCell ref="A10:A12"/>
    <mergeCell ref="B10:B12"/>
    <mergeCell ref="A4:B4"/>
    <mergeCell ref="A8:B8"/>
    <mergeCell ref="C3:F3"/>
    <mergeCell ref="C4:F4"/>
    <mergeCell ref="C2:G2"/>
    <mergeCell ref="D5:F5"/>
    <mergeCell ref="D6:F6"/>
    <mergeCell ref="C9:H9"/>
    <mergeCell ref="C10:C12"/>
    <mergeCell ref="D10:D12"/>
    <mergeCell ref="E10:E12"/>
    <mergeCell ref="F10:F12"/>
    <mergeCell ref="G10:G12"/>
    <mergeCell ref="H10:H12"/>
  </mergeCells>
  <pageMargins left="0.25" right="0.25" top="0.75" bottom="0.75" header="0.3" footer="0.3"/>
  <pageSetup paperSize="9"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9FBAD8FE-1FBB-4A62-AA73-215B77010FF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SEMIL-112-4\admin</dc:creator>
  <cp:lastModifiedBy>Главбух</cp:lastModifiedBy>
  <cp:lastPrinted>2023-07-04T12:12:11Z</cp:lastPrinted>
  <dcterms:created xsi:type="dcterms:W3CDTF">2019-01-29T08:28:30Z</dcterms:created>
  <dcterms:modified xsi:type="dcterms:W3CDTF">2023-07-04T12:12:13Z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SV_0503117M_20160101_2.xlsx</vt:lpwstr>
  </property>
  <property fmtid="{D5CDD505-2E9C-101B-9397-08002B2CF9AE}" pid="3" name="Название отчета">
    <vt:lpwstr>SV_0503117M_20160101_2.xlsx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18.2.0.34012463</vt:lpwstr>
  </property>
  <property fmtid="{D5CDD505-2E9C-101B-9397-08002B2CF9AE}" pid="6" name="Тип сервера">
    <vt:lpwstr>MSSQL</vt:lpwstr>
  </property>
  <property fmtid="{D5CDD505-2E9C-101B-9397-08002B2CF9AE}" pid="7" name="Сервер">
    <vt:lpwstr>key</vt:lpwstr>
  </property>
  <property fmtid="{D5CDD505-2E9C-101B-9397-08002B2CF9AE}" pid="8" name="База">
    <vt:lpwstr>svod_smart</vt:lpwstr>
  </property>
  <property fmtid="{D5CDD505-2E9C-101B-9397-08002B2CF9AE}" pid="9" name="Пользователь">
    <vt:lpwstr>m0028d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используется</vt:lpwstr>
  </property>
</Properties>
</file>