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Главбух\Desktop\Все документы\месячные отчеты\2023\Месячный отчет 01.03.2023\"/>
    </mc:Choice>
  </mc:AlternateContent>
  <bookViews>
    <workbookView xWindow="0" yWindow="0" windowWidth="28800" windowHeight="12330"/>
  </bookViews>
  <sheets>
    <sheet name="Доходы" sheetId="2" r:id="rId1"/>
  </sheets>
  <calcPr calcId="162913"/>
</workbook>
</file>

<file path=xl/calcChain.xml><?xml version="1.0" encoding="utf-8"?>
<calcChain xmlns="http://schemas.openxmlformats.org/spreadsheetml/2006/main">
  <c r="H40" i="2" l="1"/>
  <c r="H35" i="2"/>
  <c r="H38" i="2"/>
  <c r="H21" i="2"/>
  <c r="H20" i="2"/>
  <c r="H19" i="2"/>
  <c r="H55" i="2"/>
  <c r="H25" i="2"/>
  <c r="E128" i="2" l="1"/>
  <c r="G128" i="2"/>
  <c r="H124" i="2" l="1"/>
  <c r="E129" i="2"/>
  <c r="F125" i="2" l="1"/>
  <c r="F117" i="2"/>
  <c r="F18" i="2" l="1"/>
  <c r="F133" i="2" l="1"/>
  <c r="H109" i="2" l="1"/>
  <c r="G125" i="2" l="1"/>
  <c r="H107" i="2"/>
  <c r="H104" i="2" s="1"/>
  <c r="H39" i="2" l="1"/>
  <c r="H121" i="2"/>
  <c r="H120" i="2" s="1"/>
  <c r="H84" i="2"/>
  <c r="F107" i="2"/>
  <c r="F113" i="2"/>
  <c r="E130" i="2"/>
  <c r="F122" i="2"/>
  <c r="H136" i="2"/>
  <c r="H122" i="2"/>
  <c r="G121" i="2" l="1"/>
  <c r="H18" i="2"/>
  <c r="H17" i="2" s="1"/>
  <c r="G101" i="2"/>
  <c r="H93" i="2"/>
  <c r="F102" i="2"/>
  <c r="H75" i="2"/>
  <c r="E127" i="2"/>
  <c r="F80" i="2"/>
  <c r="G129" i="2"/>
  <c r="F124" i="2" l="1"/>
  <c r="H82" i="2"/>
  <c r="F82" i="2"/>
  <c r="H81" i="2" l="1"/>
  <c r="G131" i="2" l="1"/>
  <c r="H79" i="2"/>
  <c r="H78" i="2" s="1"/>
  <c r="G79" i="2"/>
  <c r="G78" i="2" s="1"/>
  <c r="F79" i="2"/>
  <c r="F78" i="2" s="1"/>
  <c r="E79" i="2"/>
  <c r="E78" i="2" s="1"/>
  <c r="E121" i="2"/>
  <c r="H30" i="2"/>
  <c r="G122" i="2"/>
  <c r="F112" i="2"/>
  <c r="F111" i="2" s="1"/>
  <c r="H113" i="2"/>
  <c r="G127" i="2"/>
  <c r="H90" i="2"/>
  <c r="E131" i="2"/>
  <c r="E122" i="2"/>
  <c r="E112" i="2"/>
  <c r="E111" i="2" s="1"/>
  <c r="E101" i="2"/>
  <c r="G124" i="2" l="1"/>
  <c r="G123" i="2" s="1"/>
  <c r="E125" i="2"/>
  <c r="E124" i="2" s="1"/>
  <c r="E123" i="2" s="1"/>
  <c r="H70" i="2"/>
  <c r="G70" i="2"/>
  <c r="F70" i="2"/>
  <c r="E70" i="2"/>
  <c r="H133" i="2" l="1"/>
  <c r="G133" i="2"/>
  <c r="E133" i="2"/>
  <c r="H89" i="2"/>
  <c r="G89" i="2"/>
  <c r="F89" i="2"/>
  <c r="E89" i="2"/>
  <c r="H92" i="2"/>
  <c r="G93" i="2"/>
  <c r="G92" i="2" s="1"/>
  <c r="F93" i="2"/>
  <c r="F92" i="2" s="1"/>
  <c r="F87" i="2" s="1"/>
  <c r="E93" i="2"/>
  <c r="E92" i="2" s="1"/>
  <c r="F84" i="2"/>
  <c r="F81" i="2" s="1"/>
  <c r="G85" i="2"/>
  <c r="G84" i="2" s="1"/>
  <c r="E85" i="2"/>
  <c r="E84" i="2" s="1"/>
  <c r="E73" i="2"/>
  <c r="G75" i="2"/>
  <c r="F75" i="2"/>
  <c r="E75" i="2"/>
  <c r="H73" i="2"/>
  <c r="H72" i="2" s="1"/>
  <c r="G73" i="2"/>
  <c r="G72" i="2" s="1"/>
  <c r="F73" i="2"/>
  <c r="F72" i="2" s="1"/>
  <c r="H68" i="2"/>
  <c r="G68" i="2"/>
  <c r="F68" i="2"/>
  <c r="F67" i="2" s="1"/>
  <c r="E68" i="2"/>
  <c r="E67" i="2" s="1"/>
  <c r="H65" i="2"/>
  <c r="G65" i="2"/>
  <c r="F65" i="2"/>
  <c r="E65" i="2"/>
  <c r="H62" i="2"/>
  <c r="H61" i="2" s="1"/>
  <c r="G62" i="2"/>
  <c r="G61" i="2" s="1"/>
  <c r="F62" i="2"/>
  <c r="F61" i="2" s="1"/>
  <c r="E62" i="2"/>
  <c r="E61" i="2" s="1"/>
  <c r="H59" i="2"/>
  <c r="H58" i="2" s="1"/>
  <c r="H57" i="2" s="1"/>
  <c r="G59" i="2"/>
  <c r="G58" i="2" s="1"/>
  <c r="G57" i="2" s="1"/>
  <c r="F59" i="2"/>
  <c r="F58" i="2" s="1"/>
  <c r="F57" i="2" s="1"/>
  <c r="E59" i="2"/>
  <c r="E58" i="2" s="1"/>
  <c r="E57" i="2" s="1"/>
  <c r="H46" i="2"/>
  <c r="H45" i="2" s="1"/>
  <c r="G46" i="2"/>
  <c r="F46" i="2"/>
  <c r="E46" i="2"/>
  <c r="H48" i="2"/>
  <c r="G48" i="2"/>
  <c r="F48" i="2"/>
  <c r="E48" i="2"/>
  <c r="H54" i="2"/>
  <c r="H53" i="2" s="1"/>
  <c r="G54" i="2"/>
  <c r="G53" i="2" s="1"/>
  <c r="F54" i="2"/>
  <c r="F53" i="2" s="1"/>
  <c r="E54" i="2"/>
  <c r="E53" i="2" s="1"/>
  <c r="H51" i="2"/>
  <c r="H50" i="2" s="1"/>
  <c r="G51" i="2"/>
  <c r="G50" i="2" s="1"/>
  <c r="F51" i="2"/>
  <c r="F50" i="2" s="1"/>
  <c r="E51" i="2"/>
  <c r="E50" i="2" s="1"/>
  <c r="H42" i="2"/>
  <c r="H41" i="2" s="1"/>
  <c r="G42" i="2"/>
  <c r="G41" i="2" s="1"/>
  <c r="F42" i="2"/>
  <c r="F41" i="2" s="1"/>
  <c r="E42" i="2"/>
  <c r="E41" i="2" s="1"/>
  <c r="E34" i="2"/>
  <c r="E39" i="2"/>
  <c r="E37" i="2"/>
  <c r="G39" i="2"/>
  <c r="F39" i="2"/>
  <c r="H37" i="2"/>
  <c r="H36" i="2" s="1"/>
  <c r="G37" i="2"/>
  <c r="F37" i="2"/>
  <c r="H34" i="2"/>
  <c r="G34" i="2"/>
  <c r="F34" i="2"/>
  <c r="E30" i="2"/>
  <c r="E29" i="2" s="1"/>
  <c r="H29" i="2"/>
  <c r="G30" i="2"/>
  <c r="G29" i="2" s="1"/>
  <c r="F30" i="2"/>
  <c r="F29" i="2" s="1"/>
  <c r="H24" i="2"/>
  <c r="G24" i="2"/>
  <c r="G23" i="2" s="1"/>
  <c r="F24" i="2"/>
  <c r="F23" i="2" s="1"/>
  <c r="E24" i="2"/>
  <c r="E23" i="2" s="1"/>
  <c r="G18" i="2"/>
  <c r="G17" i="2" s="1"/>
  <c r="F17" i="2"/>
  <c r="E18" i="2"/>
  <c r="E17" i="2" s="1"/>
  <c r="H87" i="2" l="1"/>
  <c r="E81" i="2"/>
  <c r="E77" i="2" s="1"/>
  <c r="E83" i="2"/>
  <c r="E82" i="2" s="1"/>
  <c r="G81" i="2"/>
  <c r="G77" i="2" s="1"/>
  <c r="G83" i="2"/>
  <c r="G82" i="2" s="1"/>
  <c r="H33" i="2"/>
  <c r="F56" i="2"/>
  <c r="H56" i="2"/>
  <c r="H23" i="2"/>
  <c r="H44" i="2"/>
  <c r="G45" i="2"/>
  <c r="G44" i="2" s="1"/>
  <c r="E87" i="2"/>
  <c r="H77" i="2"/>
  <c r="E45" i="2"/>
  <c r="E44" i="2" s="1"/>
  <c r="E72" i="2"/>
  <c r="E64" i="2" s="1"/>
  <c r="G87" i="2"/>
  <c r="G36" i="2"/>
  <c r="G33" i="2" s="1"/>
  <c r="E36" i="2"/>
  <c r="E33" i="2" s="1"/>
  <c r="H67" i="2"/>
  <c r="G67" i="2"/>
  <c r="G64" i="2" s="1"/>
  <c r="F45" i="2"/>
  <c r="F44" i="2" s="1"/>
  <c r="F77" i="2"/>
  <c r="F36" i="2"/>
  <c r="F33" i="2" s="1"/>
  <c r="F64" i="2"/>
  <c r="G56" i="2"/>
  <c r="E56" i="2"/>
  <c r="F100" i="2"/>
  <c r="G100" i="2"/>
  <c r="H100" i="2"/>
  <c r="E100" i="2"/>
  <c r="G102" i="2"/>
  <c r="H102" i="2"/>
  <c r="E102" i="2"/>
  <c r="F105" i="2"/>
  <c r="G105" i="2"/>
  <c r="H105" i="2"/>
  <c r="E105" i="2"/>
  <c r="F109" i="2"/>
  <c r="F104" i="2" s="1"/>
  <c r="G109" i="2"/>
  <c r="G104" i="2" s="1"/>
  <c r="E109" i="2"/>
  <c r="E104" i="2" s="1"/>
  <c r="F116" i="2"/>
  <c r="G117" i="2"/>
  <c r="G116" i="2" s="1"/>
  <c r="H117" i="2"/>
  <c r="H116" i="2" s="1"/>
  <c r="E117" i="2"/>
  <c r="E116" i="2" s="1"/>
  <c r="F120" i="2"/>
  <c r="G120" i="2"/>
  <c r="G119" i="2" s="1"/>
  <c r="E120" i="2"/>
  <c r="E119" i="2" s="1"/>
  <c r="F123" i="2"/>
  <c r="H123" i="2"/>
  <c r="F132" i="2"/>
  <c r="G132" i="2"/>
  <c r="H132" i="2"/>
  <c r="E132" i="2"/>
  <c r="F138" i="2"/>
  <c r="G138" i="2"/>
  <c r="H138" i="2"/>
  <c r="E138" i="2"/>
  <c r="H119" i="2" l="1"/>
  <c r="H64" i="2"/>
  <c r="H16" i="2" s="1"/>
  <c r="F119" i="2"/>
  <c r="E16" i="2"/>
  <c r="G16" i="2"/>
  <c r="F16" i="2"/>
  <c r="H99" i="2"/>
  <c r="G99" i="2"/>
  <c r="G98" i="2" s="1"/>
  <c r="G97" i="2" s="1"/>
  <c r="E99" i="2"/>
  <c r="F99" i="2"/>
  <c r="H112" i="2"/>
  <c r="H111" i="2" s="1"/>
  <c r="G112" i="2"/>
  <c r="G111" i="2" s="1"/>
  <c r="G14" i="2" l="1"/>
  <c r="H98" i="2"/>
  <c r="F98" i="2"/>
  <c r="F97" i="2" s="1"/>
  <c r="F14" i="2" s="1"/>
  <c r="E98" i="2"/>
  <c r="E97" i="2" s="1"/>
  <c r="E14" i="2" s="1"/>
  <c r="H97" i="2" l="1"/>
  <c r="H14" i="2" s="1"/>
</calcChain>
</file>

<file path=xl/sharedStrings.xml><?xml version="1.0" encoding="utf-8"?>
<sst xmlns="http://schemas.openxmlformats.org/spreadsheetml/2006/main" count="473" uniqueCount="258">
  <si>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</si>
  <si>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</si>
  <si>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</si>
  <si>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</si>
  <si>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</si>
  <si>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</si>
  <si>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</si>
  <si>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</si>
  <si>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</si>
  <si>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</si>
  <si>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</si>
  <si>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</si>
  <si>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</si>
  <si>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</si>
  <si>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</si>
  <si>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</si>
  <si>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</si>
  <si>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</si>
  <si>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</si>
  <si>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</si>
  <si>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</si>
  <si>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</si>
  <si>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</si>
  <si>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</si>
  <si>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</si>
  <si>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</si>
  <si>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</si>
  <si>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</si>
  <si>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</si>
  <si>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</si>
  <si>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</si>
  <si>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</si>
  <si>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</si>
  <si>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</si>
  <si>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</si>
  <si>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</si>
  <si>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</si>
  <si>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</si>
  <si>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</si>
  <si>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</si>
  <si>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</si>
  <si>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</si>
  <si>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</si>
  <si>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</si>
  <si>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</si>
  <si>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</si>
  <si>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</si>
  <si>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</si>
  <si>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</si>
  <si>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</si>
  <si>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</si>
  <si>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</si>
  <si>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</si>
  <si>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</si>
  <si>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</si>
  <si>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</si>
  <si>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</si>
  <si>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</si>
  <si>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</si>
  <si>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</si>
  <si>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</si>
  <si>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</si>
  <si>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</si>
  <si>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</si>
  <si>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</si>
  <si>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</si>
  <si>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</si>
  <si>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</si>
  <si>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</si>
  <si>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</si>
  <si>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</si>
  <si>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</si>
  <si>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</si>
  <si>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</si>
  <si>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</si>
  <si>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</si>
  <si>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</si>
  <si>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</si>
  <si>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</si>
  <si>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</si>
  <si>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</si>
  <si>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</si>
  <si>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</si>
  <si>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</si>
  <si>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</si>
  <si>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</si>
  <si>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</si>
  <si>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</si>
  <si>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</si>
  <si>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</si>
  <si>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</si>
  <si>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</si>
  <si>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</si>
  <si>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</si>
  <si>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</si>
  <si>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</si>
  <si>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</si>
  <si>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</si>
  <si>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</si>
  <si>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</si>
  <si>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</si>
  <si>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</si>
  <si>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</si>
  <si>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</si>
  <si>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</si>
  <si>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</si>
  <si>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</si>
  <si>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</si>
  <si>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</si>
  <si>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</si>
  <si>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</si>
  <si>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</si>
  <si>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</si>
  <si>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</si>
  <si>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</si>
  <si>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</si>
  <si>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</si>
  <si>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</si>
  <si>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</si>
  <si>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</si>
  <si>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</si>
  <si>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</si>
  <si>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</si>
  <si>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</si>
  <si>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</si>
  <si>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</si>
  <si>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</si>
  <si>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</si>
  <si>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</si>
  <si>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</si>
  <si>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</si>
  <si>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</si>
  <si>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</si>
  <si>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</si>
  <si>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</si>
  <si>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</si>
  <si>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</si>
  <si>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</si>
  <si>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</si>
  <si>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</si>
  <si>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</si>
  <si>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</si>
  <si>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</si>
  <si>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</si>
  <si>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</si>
  <si>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</si>
  <si>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</si>
  <si>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</si>
  <si>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</si>
  <si>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</si>
  <si>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</si>
  <si>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</si>
  <si>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</si>
  <si>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</si>
  <si>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</si>
  <si>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</si>
  <si>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</si>
  <si>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</si>
  <si>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</si>
  <si>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</si>
  <si>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</si>
  <si>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</si>
  <si>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</si>
  <si>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</si>
  <si>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</si>
  <si>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</si>
  <si>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</si>
  <si>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</si>
  <si>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</si>
  <si>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</si>
  <si>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</si>
  <si>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</si>
  <si>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</si>
  <si>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</si>
  <si>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</si>
  <si>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</si>
  <si>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</si>
  <si>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</si>
  <si>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</si>
  <si>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</si>
  <si>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</si>
  <si>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</si>
  <si>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</si>
  <si>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</si>
  <si>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</si>
  <si>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</si>
  <si>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</si>
  <si>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</si>
  <si>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</si>
  <si>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</si>
  <si>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</si>
  <si>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</si>
  <si>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</si>
  <si>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</si>
  <si>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</si>
  <si>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</si>
  <si>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</si>
  <si>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</si>
  <si>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</si>
  <si>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</si>
  <si>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</si>
  <si>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</si>
  <si>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</si>
  <si>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</si>
  <si>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</si>
  <si>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</si>
  <si>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</si>
  <si>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</si>
  <si>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</si>
  <si>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</si>
  <si>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</si>
  <si>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</si>
  <si>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</si>
  <si>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</si>
  <si>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</si>
  <si>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эл эн уличного освещения</t>
  </si>
  <si>
    <t xml:space="preserve">Городские поселения             План 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</si>
  <si>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</si>
  <si>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</si>
  <si>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</si>
  <si>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</si>
  <si>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</si>
  <si>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</si>
  <si>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</si>
  <si>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</si>
  <si>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</si>
  <si>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</si>
  <si>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</si>
  <si>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</si>
  <si>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</si>
  <si>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</si>
  <si>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</si>
  <si>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</si>
  <si>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</si>
  <si>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</si>
  <si>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</si>
  <si>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</si>
  <si>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</si>
  <si>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межбюджетные трансферты на модернизацию уличного освещения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</si>
  <si>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</si>
  <si>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</si>
  <si>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</si>
  <si>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</si>
  <si>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</si>
  <si>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</si>
  <si>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</si>
  <si>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</si>
  <si>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на устройство тротуарных дорожек </t>
  </si>
  <si>
    <t>000 1 01 02080 01 0000 110</t>
  </si>
  <si>
    <t>межбюджетные трансферты за эффективность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</si>
  <si>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рублей).</t>
  </si>
  <si>
    <t>межбюджетные трансферты напроект водопровод</t>
  </si>
  <si>
    <t>000 1 17 15030 13 0000 150</t>
  </si>
  <si>
    <t>Инициативные платежи, зачисляемые в бюджеты городских поселений</t>
  </si>
  <si>
    <t>субсидии на ремонт системы водоснабжения</t>
  </si>
  <si>
    <t>межбюджетные трансферты СМИ</t>
  </si>
  <si>
    <t>межбюджетные трансферты обустройство площадок ТКО</t>
  </si>
  <si>
    <t>на 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</si>
</sst>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2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sz val="10"/>
      <color rgb="FFFF0000"/>
      <name val="Arial Cyr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12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49" fontId="24" fillId="5" borderId="38" xfId="46" applyFont="1" applyFill="1" applyBorder="1" applyAlignment="1" applyProtection="1">
      <alignment horizontal="left"/>
    </xf>
    <xf numFmtId="0" fontId="24" fillId="5" borderId="34" xfId="44" applyNumberFormat="1" applyFont="1" applyFill="1" applyBorder="1" applyAlignment="1" applyProtection="1">
      <alignment horizontal="left" wrapText="1"/>
    </xf>
    <xf numFmtId="49" fontId="24" fillId="5" borderId="2" xfId="45" applyFont="1" applyFill="1" applyBorder="1" applyProtection="1">
      <alignment horizontal="center" shrinkToFit="1"/>
    </xf>
    <xf numFmtId="2" fontId="23" fillId="5" borderId="34" xfId="46" applyNumberFormat="1" applyFont="1" applyFill="1" applyBorder="1" applyProtection="1">
      <alignment horizontal="center"/>
    </xf>
    <xf numFmtId="2" fontId="23" fillId="5" borderId="34" xfId="46" applyNumberFormat="1" applyFont="1" applyFill="1" applyBorder="1" applyAlignment="1" applyProtection="1">
      <alignment horizontal="center"/>
    </xf>
    <xf numFmtId="2" fontId="27" fillId="0" borderId="34" xfId="47" applyNumberFormat="1" applyFont="1" applyBorder="1" applyAlignment="1" applyProtection="1">
      <alignment horizontal="center" shrinkToFit="1"/>
    </xf>
    <xf numFmtId="2" fontId="28" fillId="0" borderId="34" xfId="46" applyNumberFormat="1" applyFont="1" applyBorder="1" applyProtection="1">
      <alignment horizontal="center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topLeftCell="B1" zoomScaleNormal="100" workbookViewId="0">
      <selection activeCell="H95" sqref="H95"/>
    </sheetView>
  </sheetViews>
  <sheetFormatPr defaultRowHeight="15" x14ac:dyDescent="0.2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 x14ac:dyDescent="0.25">
      <c r="C1" s="8"/>
      <c r="D1" s="8"/>
      <c r="E1" s="8"/>
      <c r="F1" s="8"/>
      <c r="G1" s="8"/>
      <c r="H1" s="8"/>
      <c r="I1" s="8"/>
    </row>
    <row r="2" spans="1:11" ht="14.1" customHeight="1" x14ac:dyDescent="0.25">
      <c r="C2" s="100" t="s">
        <v>160</v>
      </c>
      <c r="D2" s="101"/>
      <c r="E2" s="101"/>
      <c r="F2" s="101"/>
      <c r="G2" s="101"/>
      <c r="H2" s="81"/>
      <c r="I2" s="9"/>
    </row>
    <row r="3" spans="1:11" ht="13.5" customHeight="1" x14ac:dyDescent="0.25">
      <c r="C3" s="98" t="s">
        <v>257</v>
      </c>
      <c r="D3" s="98"/>
      <c r="E3" s="98"/>
      <c r="F3" s="98"/>
      <c r="G3" s="10"/>
      <c r="H3" s="82"/>
    </row>
    <row r="4" spans="1:11" ht="12.75" customHeight="1" x14ac:dyDescent="0.25">
      <c r="A4" s="97" t="s">
        <v>161</v>
      </c>
      <c r="B4" s="97"/>
      <c r="C4" s="99" t="s">
        <v>202</v>
      </c>
      <c r="D4" s="99"/>
      <c r="E4" s="99"/>
      <c r="F4" s="99"/>
      <c r="G4" s="11"/>
      <c r="H4" s="82"/>
    </row>
    <row r="5" spans="1:11" ht="15.75" hidden="1" customHeight="1" x14ac:dyDescent="0.25">
      <c r="C5" s="12"/>
      <c r="D5" s="102" t="s">
        <v>0</v>
      </c>
      <c r="E5" s="102"/>
      <c r="F5" s="102"/>
      <c r="G5" s="11"/>
      <c r="H5" s="82"/>
    </row>
    <row r="6" spans="1:11" ht="15.75" hidden="1" customHeight="1" x14ac:dyDescent="0.25">
      <c r="C6" s="12"/>
      <c r="D6" s="103" t="s">
        <v>1</v>
      </c>
      <c r="E6" s="103"/>
      <c r="F6" s="103"/>
      <c r="G6" s="11"/>
      <c r="H6" s="82"/>
    </row>
    <row r="7" spans="1:11" ht="13.5" hidden="1" customHeight="1" x14ac:dyDescent="0.25">
      <c r="C7" s="13"/>
      <c r="D7" s="14"/>
      <c r="E7" s="14"/>
      <c r="F7" s="15"/>
      <c r="G7" s="11"/>
      <c r="H7" s="82"/>
    </row>
    <row r="8" spans="1:11" ht="14.1" customHeight="1" x14ac:dyDescent="0.25">
      <c r="A8" s="97" t="s">
        <v>2</v>
      </c>
      <c r="B8" s="97"/>
      <c r="C8" s="12"/>
      <c r="D8" s="12"/>
      <c r="E8" s="12"/>
      <c r="F8" s="16"/>
      <c r="G8" s="11"/>
      <c r="H8" s="82"/>
    </row>
    <row r="9" spans="1:11" ht="14.1" customHeight="1" x14ac:dyDescent="0.25">
      <c r="C9" s="104" t="s">
        <v>162</v>
      </c>
      <c r="D9" s="104"/>
      <c r="E9" s="104"/>
      <c r="F9" s="104"/>
      <c r="G9" s="104"/>
      <c r="H9" s="104"/>
      <c r="I9" s="17"/>
    </row>
    <row r="10" spans="1:11" ht="12.95" customHeight="1" x14ac:dyDescent="0.25">
      <c r="A10" s="95" t="s">
        <v>4</v>
      </c>
      <c r="B10" s="95" t="s">
        <v>5</v>
      </c>
      <c r="C10" s="105" t="s">
        <v>3</v>
      </c>
      <c r="D10" s="107" t="s">
        <v>4</v>
      </c>
      <c r="E10" s="107" t="s">
        <v>163</v>
      </c>
      <c r="F10" s="110" t="s">
        <v>216</v>
      </c>
      <c r="G10" s="107" t="s">
        <v>164</v>
      </c>
      <c r="H10" s="110" t="s">
        <v>165</v>
      </c>
      <c r="I10" s="18"/>
    </row>
    <row r="11" spans="1:11" ht="12" customHeight="1" x14ac:dyDescent="0.25">
      <c r="A11" s="96"/>
      <c r="B11" s="96"/>
      <c r="C11" s="106"/>
      <c r="D11" s="108"/>
      <c r="E11" s="108"/>
      <c r="F11" s="111"/>
      <c r="G11" s="108"/>
      <c r="H11" s="111"/>
      <c r="I11" s="19"/>
    </row>
    <row r="12" spans="1:11" ht="27.75" customHeight="1" x14ac:dyDescent="0.25">
      <c r="A12" s="96"/>
      <c r="B12" s="96"/>
      <c r="C12" s="106"/>
      <c r="D12" s="109"/>
      <c r="E12" s="109"/>
      <c r="F12" s="111"/>
      <c r="G12" s="109"/>
      <c r="H12" s="111"/>
      <c r="I12" s="19"/>
    </row>
    <row r="13" spans="1:11" ht="14.25" customHeight="1" thickBot="1" x14ac:dyDescent="0.3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166</v>
      </c>
      <c r="I13" s="19"/>
    </row>
    <row r="14" spans="1:11" ht="17.25" customHeight="1" x14ac:dyDescent="0.25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E16+E97</f>
        <v>1689585.94</v>
      </c>
      <c r="F14" s="29">
        <f>F16+F97</f>
        <v>70254485.939999998</v>
      </c>
      <c r="G14" s="30">
        <f>G16+G97</f>
        <v>153600</v>
      </c>
      <c r="H14" s="30">
        <f>H16+H97</f>
        <v>2026517.4</v>
      </c>
      <c r="I14" s="31"/>
      <c r="K14" s="32"/>
    </row>
    <row r="15" spans="1:11" ht="15" hidden="1" customHeight="1" x14ac:dyDescent="0.25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 x14ac:dyDescent="0.25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E17+E23+E29+E33+E41+E44+E56+E64+E77+E87</f>
        <v>0</v>
      </c>
      <c r="F16" s="44">
        <f>F17+F23+F29+F33+F41+F44+F56+F64+F77+F87</f>
        <v>23871000</v>
      </c>
      <c r="G16" s="45">
        <f>G17+G23+G29+G33+G41+G44+G56+G64+G77+G87</f>
        <v>0</v>
      </c>
      <c r="H16" s="45">
        <f>H17+H23+H29+H33+H41+H44+H56+H64+H77+H87</f>
        <v>851551.59</v>
      </c>
      <c r="I16" s="31"/>
    </row>
    <row r="17" spans="1:9" x14ac:dyDescent="0.25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8011000</v>
      </c>
      <c r="G17" s="51">
        <f>G18</f>
        <v>0</v>
      </c>
      <c r="H17" s="51">
        <f>H18</f>
        <v>392514.70999999996</v>
      </c>
      <c r="I17" s="31"/>
    </row>
    <row r="18" spans="1:9" x14ac:dyDescent="0.25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F19+F20+F21+F22</f>
        <v>8011000</v>
      </c>
      <c r="G18" s="57">
        <f>G19+G20+G21</f>
        <v>0</v>
      </c>
      <c r="H18" s="57">
        <f>H19+H20+H21+H22</f>
        <v>392514.70999999996</v>
      </c>
      <c r="I18" s="31"/>
    </row>
    <row r="19" spans="1:9" ht="57" x14ac:dyDescent="0.25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v>7929000</v>
      </c>
      <c r="G19" s="63"/>
      <c r="H19" s="63">
        <f>394389.39+128.49</f>
        <v>394517.88</v>
      </c>
      <c r="I19" s="31"/>
    </row>
    <row r="20" spans="1:9" ht="69" customHeight="1" x14ac:dyDescent="0.25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v>0</v>
      </c>
      <c r="G20" s="63"/>
      <c r="H20" s="63">
        <f>-37.96</f>
        <v>-37.96</v>
      </c>
      <c r="I20" s="31"/>
    </row>
    <row r="21" spans="1:9" ht="34.5" x14ac:dyDescent="0.2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v>82000</v>
      </c>
      <c r="G21" s="63"/>
      <c r="H21" s="63">
        <f>-1865.21-100</f>
        <v>-1965.21</v>
      </c>
      <c r="I21" s="31"/>
    </row>
    <row r="22" spans="1:9" ht="79.5" x14ac:dyDescent="0.25">
      <c r="A22" s="46" t="s">
        <v>9</v>
      </c>
      <c r="B22" s="59" t="s">
        <v>248</v>
      </c>
      <c r="C22" s="60" t="s">
        <v>250</v>
      </c>
      <c r="D22" s="61"/>
      <c r="E22" s="62"/>
      <c r="F22" s="63">
        <v>0</v>
      </c>
      <c r="G22" s="63"/>
      <c r="H22" s="63">
        <v>0</v>
      </c>
      <c r="I22" s="31"/>
    </row>
    <row r="23" spans="1:9" ht="23.25" x14ac:dyDescent="0.25">
      <c r="A23" s="52" t="s">
        <v>9</v>
      </c>
      <c r="B23" s="47" t="s">
        <v>25</v>
      </c>
      <c r="C23" s="48" t="s">
        <v>24</v>
      </c>
      <c r="D23" s="49" t="s">
        <v>9</v>
      </c>
      <c r="E23" s="50">
        <f>E24</f>
        <v>0</v>
      </c>
      <c r="F23" s="51">
        <f>F24</f>
        <v>2311000</v>
      </c>
      <c r="G23" s="51">
        <f>G24</f>
        <v>0</v>
      </c>
      <c r="H23" s="51">
        <f>H24</f>
        <v>293793.72000000003</v>
      </c>
      <c r="I23" s="31"/>
    </row>
    <row r="24" spans="1:9" ht="23.25" x14ac:dyDescent="0.25">
      <c r="A24" s="58" t="s">
        <v>9</v>
      </c>
      <c r="B24" s="53" t="s">
        <v>27</v>
      </c>
      <c r="C24" s="54" t="s">
        <v>26</v>
      </c>
      <c r="D24" s="55" t="s">
        <v>9</v>
      </c>
      <c r="E24" s="56">
        <f>E25+E26+E27+E28</f>
        <v>0</v>
      </c>
      <c r="F24" s="57">
        <f>F25+F26+F27+F28</f>
        <v>2311000</v>
      </c>
      <c r="G24" s="57">
        <f>G25+G26+G27+G28</f>
        <v>0</v>
      </c>
      <c r="H24" s="57">
        <f>H25+H26+H27+H28</f>
        <v>293793.72000000003</v>
      </c>
      <c r="I24" s="31"/>
    </row>
    <row r="25" spans="1:9" ht="57" x14ac:dyDescent="0.25">
      <c r="A25" s="58" t="s">
        <v>9</v>
      </c>
      <c r="B25" s="59" t="s">
        <v>29</v>
      </c>
      <c r="C25" s="60" t="s">
        <v>28</v>
      </c>
      <c r="D25" s="61" t="s">
        <v>9</v>
      </c>
      <c r="E25" s="62"/>
      <c r="F25" s="63">
        <v>1058000</v>
      </c>
      <c r="G25" s="63"/>
      <c r="H25" s="63">
        <f>152914.04</f>
        <v>152914.04</v>
      </c>
      <c r="I25" s="31"/>
    </row>
    <row r="26" spans="1:9" ht="68.25" x14ac:dyDescent="0.25">
      <c r="A26" s="58" t="s">
        <v>9</v>
      </c>
      <c r="B26" s="59" t="s">
        <v>31</v>
      </c>
      <c r="C26" s="60" t="s">
        <v>30</v>
      </c>
      <c r="D26" s="61" t="s">
        <v>9</v>
      </c>
      <c r="E26" s="62"/>
      <c r="F26" s="63">
        <v>7000</v>
      </c>
      <c r="G26" s="63"/>
      <c r="H26" s="63">
        <v>551.87</v>
      </c>
      <c r="I26" s="31"/>
    </row>
    <row r="27" spans="1:9" ht="57" x14ac:dyDescent="0.25">
      <c r="A27" s="58" t="s">
        <v>9</v>
      </c>
      <c r="B27" s="59" t="s">
        <v>33</v>
      </c>
      <c r="C27" s="60" t="s">
        <v>32</v>
      </c>
      <c r="D27" s="61" t="s">
        <v>9</v>
      </c>
      <c r="E27" s="62"/>
      <c r="F27" s="63">
        <v>1246000</v>
      </c>
      <c r="G27" s="63"/>
      <c r="H27" s="63">
        <v>155777.03</v>
      </c>
      <c r="I27" s="31"/>
    </row>
    <row r="28" spans="1:9" ht="57" x14ac:dyDescent="0.25">
      <c r="A28" s="46" t="s">
        <v>9</v>
      </c>
      <c r="B28" s="59" t="s">
        <v>35</v>
      </c>
      <c r="C28" s="60" t="s">
        <v>34</v>
      </c>
      <c r="D28" s="61" t="s">
        <v>9</v>
      </c>
      <c r="E28" s="62"/>
      <c r="F28" s="63"/>
      <c r="G28" s="63"/>
      <c r="H28" s="63">
        <v>-15449.22</v>
      </c>
      <c r="I28" s="31"/>
    </row>
    <row r="29" spans="1:9" x14ac:dyDescent="0.25">
      <c r="A29" s="52" t="s">
        <v>9</v>
      </c>
      <c r="B29" s="47" t="s">
        <v>37</v>
      </c>
      <c r="C29" s="48" t="s">
        <v>36</v>
      </c>
      <c r="D29" s="49" t="s">
        <v>9</v>
      </c>
      <c r="E29" s="50">
        <f>E30</f>
        <v>0</v>
      </c>
      <c r="F29" s="51">
        <f>F30</f>
        <v>60000</v>
      </c>
      <c r="G29" s="51">
        <f>G30</f>
        <v>0</v>
      </c>
      <c r="H29" s="51">
        <f>H30</f>
        <v>-49.3</v>
      </c>
      <c r="I29" s="31"/>
    </row>
    <row r="30" spans="1:9" x14ac:dyDescent="0.25">
      <c r="A30" s="58" t="s">
        <v>9</v>
      </c>
      <c r="B30" s="53" t="s">
        <v>39</v>
      </c>
      <c r="C30" s="54" t="s">
        <v>38</v>
      </c>
      <c r="D30" s="55" t="s">
        <v>9</v>
      </c>
      <c r="E30" s="56">
        <f>E31+E32</f>
        <v>0</v>
      </c>
      <c r="F30" s="57">
        <f>F31+F32</f>
        <v>60000</v>
      </c>
      <c r="G30" s="57">
        <f>G31+G32</f>
        <v>0</v>
      </c>
      <c r="H30" s="57">
        <f>H31</f>
        <v>-49.3</v>
      </c>
      <c r="I30" s="31"/>
    </row>
    <row r="31" spans="1:9" x14ac:dyDescent="0.25">
      <c r="A31" s="58" t="s">
        <v>9</v>
      </c>
      <c r="B31" s="59" t="s">
        <v>40</v>
      </c>
      <c r="C31" s="60" t="s">
        <v>38</v>
      </c>
      <c r="D31" s="61" t="s">
        <v>9</v>
      </c>
      <c r="E31" s="62"/>
      <c r="F31" s="63">
        <v>60000</v>
      </c>
      <c r="G31" s="63"/>
      <c r="H31" s="63">
        <v>-49.3</v>
      </c>
      <c r="I31" s="31"/>
    </row>
    <row r="32" spans="1:9" ht="23.25" x14ac:dyDescent="0.25">
      <c r="A32" s="46" t="s">
        <v>9</v>
      </c>
      <c r="B32" s="59" t="s">
        <v>42</v>
      </c>
      <c r="C32" s="60" t="s">
        <v>41</v>
      </c>
      <c r="D32" s="61" t="s">
        <v>9</v>
      </c>
      <c r="E32" s="62"/>
      <c r="F32" s="63"/>
      <c r="G32" s="63"/>
      <c r="H32" s="63">
        <v>0</v>
      </c>
      <c r="I32" s="31"/>
    </row>
    <row r="33" spans="1:9" x14ac:dyDescent="0.25">
      <c r="A33" s="64" t="s">
        <v>9</v>
      </c>
      <c r="B33" s="47" t="s">
        <v>44</v>
      </c>
      <c r="C33" s="48" t="s">
        <v>43</v>
      </c>
      <c r="D33" s="49" t="s">
        <v>9</v>
      </c>
      <c r="E33" s="50">
        <f>E34+E36</f>
        <v>0</v>
      </c>
      <c r="F33" s="51">
        <f>F34+F36</f>
        <v>10329000</v>
      </c>
      <c r="G33" s="51">
        <f>G34+G36</f>
        <v>0</v>
      </c>
      <c r="H33" s="51">
        <f>H34+H36</f>
        <v>-343099.57999999996</v>
      </c>
      <c r="I33" s="31"/>
    </row>
    <row r="34" spans="1:9" x14ac:dyDescent="0.25">
      <c r="A34" s="58" t="s">
        <v>9</v>
      </c>
      <c r="B34" s="65" t="s">
        <v>46</v>
      </c>
      <c r="C34" s="66" t="s">
        <v>45</v>
      </c>
      <c r="D34" s="67" t="s">
        <v>9</v>
      </c>
      <c r="E34" s="56">
        <f>E35</f>
        <v>0</v>
      </c>
      <c r="F34" s="57">
        <f>F35</f>
        <v>1020000</v>
      </c>
      <c r="G34" s="57">
        <f>G35</f>
        <v>0</v>
      </c>
      <c r="H34" s="57">
        <f>H35</f>
        <v>-187017.93</v>
      </c>
      <c r="I34" s="31"/>
    </row>
    <row r="35" spans="1:9" ht="34.5" x14ac:dyDescent="0.25">
      <c r="A35" s="64" t="s">
        <v>9</v>
      </c>
      <c r="B35" s="59" t="s">
        <v>48</v>
      </c>
      <c r="C35" s="60" t="s">
        <v>47</v>
      </c>
      <c r="D35" s="61" t="s">
        <v>9</v>
      </c>
      <c r="E35" s="62"/>
      <c r="F35" s="63">
        <v>1020000</v>
      </c>
      <c r="G35" s="63"/>
      <c r="H35" s="63">
        <f>-187074.13+56.2</f>
        <v>-187017.93</v>
      </c>
      <c r="I35" s="31"/>
    </row>
    <row r="36" spans="1:9" x14ac:dyDescent="0.25">
      <c r="A36" s="58" t="s">
        <v>9</v>
      </c>
      <c r="B36" s="65" t="s">
        <v>50</v>
      </c>
      <c r="C36" s="66" t="s">
        <v>49</v>
      </c>
      <c r="D36" s="67" t="s">
        <v>9</v>
      </c>
      <c r="E36" s="56">
        <f>E37+E39</f>
        <v>0</v>
      </c>
      <c r="F36" s="57">
        <f>F37+F39</f>
        <v>9309000</v>
      </c>
      <c r="G36" s="57">
        <f>G37+G39</f>
        <v>0</v>
      </c>
      <c r="H36" s="57">
        <f>H37+H39</f>
        <v>-156081.65</v>
      </c>
      <c r="I36" s="31"/>
    </row>
    <row r="37" spans="1:9" x14ac:dyDescent="0.25">
      <c r="A37" s="58" t="s">
        <v>9</v>
      </c>
      <c r="B37" s="59" t="s">
        <v>52</v>
      </c>
      <c r="C37" s="60" t="s">
        <v>51</v>
      </c>
      <c r="D37" s="61" t="s">
        <v>9</v>
      </c>
      <c r="E37" s="62">
        <f>E38</f>
        <v>0</v>
      </c>
      <c r="F37" s="68">
        <f>F38</f>
        <v>6225000</v>
      </c>
      <c r="G37" s="68">
        <f>G38</f>
        <v>0</v>
      </c>
      <c r="H37" s="68">
        <f>H38</f>
        <v>12066</v>
      </c>
      <c r="I37" s="31"/>
    </row>
    <row r="38" spans="1:9" ht="23.25" x14ac:dyDescent="0.25">
      <c r="A38" s="58" t="s">
        <v>9</v>
      </c>
      <c r="B38" s="59" t="s">
        <v>54</v>
      </c>
      <c r="C38" s="60" t="s">
        <v>53</v>
      </c>
      <c r="D38" s="61" t="s">
        <v>9</v>
      </c>
      <c r="E38" s="62"/>
      <c r="F38" s="63">
        <v>6225000</v>
      </c>
      <c r="G38" s="63"/>
      <c r="H38" s="63">
        <f>12066</f>
        <v>12066</v>
      </c>
      <c r="I38" s="31"/>
    </row>
    <row r="39" spans="1:9" x14ac:dyDescent="0.25">
      <c r="A39" s="58" t="s">
        <v>9</v>
      </c>
      <c r="B39" s="59" t="s">
        <v>56</v>
      </c>
      <c r="C39" s="60" t="s">
        <v>55</v>
      </c>
      <c r="D39" s="61" t="s">
        <v>9</v>
      </c>
      <c r="E39" s="62">
        <f>E40</f>
        <v>0</v>
      </c>
      <c r="F39" s="68">
        <f>F40</f>
        <v>3084000</v>
      </c>
      <c r="G39" s="68">
        <f>G40</f>
        <v>0</v>
      </c>
      <c r="H39" s="68">
        <f>H40</f>
        <v>-168147.65</v>
      </c>
      <c r="I39" s="31"/>
    </row>
    <row r="40" spans="1:9" ht="23.25" x14ac:dyDescent="0.25">
      <c r="A40" s="46" t="s">
        <v>9</v>
      </c>
      <c r="B40" s="59" t="s">
        <v>58</v>
      </c>
      <c r="C40" s="60" t="s">
        <v>57</v>
      </c>
      <c r="D40" s="61" t="s">
        <v>9</v>
      </c>
      <c r="E40" s="62"/>
      <c r="F40" s="63">
        <v>3084000</v>
      </c>
      <c r="G40" s="63"/>
      <c r="H40" s="63">
        <f>-168180.15+32.5</f>
        <v>-168147.65</v>
      </c>
      <c r="I40" s="31"/>
    </row>
    <row r="41" spans="1:9" x14ac:dyDescent="0.25">
      <c r="A41" s="52" t="s">
        <v>9</v>
      </c>
      <c r="B41" s="47" t="s">
        <v>60</v>
      </c>
      <c r="C41" s="48" t="s">
        <v>59</v>
      </c>
      <c r="D41" s="49" t="s">
        <v>9</v>
      </c>
      <c r="E41" s="50">
        <f t="shared" ref="E41:H42" si="0">E42</f>
        <v>0</v>
      </c>
      <c r="F41" s="51">
        <f t="shared" si="0"/>
        <v>0</v>
      </c>
      <c r="G41" s="51">
        <f t="shared" si="0"/>
        <v>0</v>
      </c>
      <c r="H41" s="51">
        <f t="shared" si="0"/>
        <v>0</v>
      </c>
      <c r="I41" s="31"/>
    </row>
    <row r="42" spans="1:9" ht="34.5" x14ac:dyDescent="0.25">
      <c r="A42" s="58" t="s">
        <v>9</v>
      </c>
      <c r="B42" s="53" t="s">
        <v>62</v>
      </c>
      <c r="C42" s="54" t="s">
        <v>61</v>
      </c>
      <c r="D42" s="55" t="s">
        <v>9</v>
      </c>
      <c r="E42" s="56">
        <f t="shared" si="0"/>
        <v>0</v>
      </c>
      <c r="F42" s="57">
        <f t="shared" si="0"/>
        <v>0</v>
      </c>
      <c r="G42" s="57">
        <f t="shared" si="0"/>
        <v>0</v>
      </c>
      <c r="H42" s="57">
        <f t="shared" si="0"/>
        <v>0</v>
      </c>
      <c r="I42" s="31"/>
    </row>
    <row r="43" spans="1:9" ht="57" x14ac:dyDescent="0.25">
      <c r="A43" s="46" t="s">
        <v>9</v>
      </c>
      <c r="B43" s="59" t="s">
        <v>64</v>
      </c>
      <c r="C43" s="60" t="s">
        <v>63</v>
      </c>
      <c r="D43" s="61" t="s">
        <v>9</v>
      </c>
      <c r="E43" s="62"/>
      <c r="F43" s="63"/>
      <c r="G43" s="63"/>
      <c r="H43" s="63"/>
      <c r="I43" s="31"/>
    </row>
    <row r="44" spans="1:9" ht="34.5" x14ac:dyDescent="0.25">
      <c r="A44" s="64" t="s">
        <v>9</v>
      </c>
      <c r="B44" s="47" t="s">
        <v>66</v>
      </c>
      <c r="C44" s="48" t="s">
        <v>65</v>
      </c>
      <c r="D44" s="49" t="s">
        <v>9</v>
      </c>
      <c r="E44" s="50">
        <f>E45+E50+E53</f>
        <v>0</v>
      </c>
      <c r="F44" s="51">
        <f>F45+F50+F53</f>
        <v>2200000</v>
      </c>
      <c r="G44" s="51">
        <f>G45+G50+G53</f>
        <v>0</v>
      </c>
      <c r="H44" s="51">
        <f>H45+H50+H53</f>
        <v>365332.18</v>
      </c>
      <c r="I44" s="31"/>
    </row>
    <row r="45" spans="1:9" ht="68.25" x14ac:dyDescent="0.25">
      <c r="A45" s="58" t="s">
        <v>9</v>
      </c>
      <c r="B45" s="65" t="s">
        <v>68</v>
      </c>
      <c r="C45" s="66" t="s">
        <v>67</v>
      </c>
      <c r="D45" s="67" t="s">
        <v>9</v>
      </c>
      <c r="E45" s="56">
        <f>E46+E48</f>
        <v>0</v>
      </c>
      <c r="F45" s="57">
        <f>F46+F48</f>
        <v>1800000</v>
      </c>
      <c r="G45" s="57">
        <f>G46+G48</f>
        <v>0</v>
      </c>
      <c r="H45" s="83">
        <f>H46</f>
        <v>334288.18</v>
      </c>
      <c r="I45" s="31"/>
    </row>
    <row r="46" spans="1:9" ht="45.75" x14ac:dyDescent="0.25">
      <c r="A46" s="58" t="s">
        <v>9</v>
      </c>
      <c r="B46" s="59" t="s">
        <v>70</v>
      </c>
      <c r="C46" s="60" t="s">
        <v>69</v>
      </c>
      <c r="D46" s="61" t="s">
        <v>9</v>
      </c>
      <c r="E46" s="62">
        <f>E47</f>
        <v>0</v>
      </c>
      <c r="F46" s="68">
        <f>F47</f>
        <v>1800000</v>
      </c>
      <c r="G46" s="68">
        <f>G47</f>
        <v>0</v>
      </c>
      <c r="H46" s="68">
        <f>H47</f>
        <v>334288.18</v>
      </c>
      <c r="I46" s="31"/>
    </row>
    <row r="47" spans="1:9" ht="57" x14ac:dyDescent="0.25">
      <c r="A47" s="58" t="s">
        <v>9</v>
      </c>
      <c r="B47" s="59" t="s">
        <v>72</v>
      </c>
      <c r="C47" s="60" t="s">
        <v>71</v>
      </c>
      <c r="D47" s="61" t="s">
        <v>9</v>
      </c>
      <c r="E47" s="62"/>
      <c r="F47" s="63">
        <v>1800000</v>
      </c>
      <c r="G47" s="63"/>
      <c r="H47" s="63">
        <v>334288.18</v>
      </c>
      <c r="I47" s="31"/>
    </row>
    <row r="48" spans="1:9" ht="57" x14ac:dyDescent="0.25">
      <c r="A48" s="58" t="s">
        <v>9</v>
      </c>
      <c r="B48" s="59" t="s">
        <v>74</v>
      </c>
      <c r="C48" s="60" t="s">
        <v>73</v>
      </c>
      <c r="D48" s="61" t="s">
        <v>9</v>
      </c>
      <c r="E48" s="62">
        <f>E49</f>
        <v>0</v>
      </c>
      <c r="F48" s="68">
        <f>F49</f>
        <v>0</v>
      </c>
      <c r="G48" s="68">
        <f>G49</f>
        <v>0</v>
      </c>
      <c r="H48" s="68">
        <f>H49</f>
        <v>0</v>
      </c>
      <c r="I48" s="31"/>
    </row>
    <row r="49" spans="1:9" ht="57" x14ac:dyDescent="0.25">
      <c r="A49" s="52" t="s">
        <v>9</v>
      </c>
      <c r="B49" s="59" t="s">
        <v>76</v>
      </c>
      <c r="C49" s="60" t="s">
        <v>75</v>
      </c>
      <c r="D49" s="61" t="s">
        <v>9</v>
      </c>
      <c r="E49" s="62"/>
      <c r="F49" s="63"/>
      <c r="G49" s="63"/>
      <c r="H49" s="63"/>
      <c r="I49" s="31"/>
    </row>
    <row r="50" spans="1:9" ht="23.25" x14ac:dyDescent="0.25">
      <c r="A50" s="58" t="s">
        <v>9</v>
      </c>
      <c r="B50" s="65" t="s">
        <v>192</v>
      </c>
      <c r="C50" s="54" t="s">
        <v>195</v>
      </c>
      <c r="D50" s="55"/>
      <c r="E50" s="56">
        <f t="shared" ref="E50:H51" si="1">E51</f>
        <v>0</v>
      </c>
      <c r="F50" s="57">
        <f t="shared" si="1"/>
        <v>0</v>
      </c>
      <c r="G50" s="57">
        <f t="shared" si="1"/>
        <v>0</v>
      </c>
      <c r="H50" s="57">
        <f t="shared" si="1"/>
        <v>0</v>
      </c>
      <c r="I50" s="31"/>
    </row>
    <row r="51" spans="1:9" ht="34.5" x14ac:dyDescent="0.25">
      <c r="A51" s="58" t="s">
        <v>9</v>
      </c>
      <c r="B51" s="69" t="s">
        <v>193</v>
      </c>
      <c r="C51" s="60" t="s">
        <v>196</v>
      </c>
      <c r="D51" s="61"/>
      <c r="E51" s="62">
        <f t="shared" si="1"/>
        <v>0</v>
      </c>
      <c r="F51" s="68">
        <f t="shared" si="1"/>
        <v>0</v>
      </c>
      <c r="G51" s="68">
        <f t="shared" si="1"/>
        <v>0</v>
      </c>
      <c r="H51" s="68">
        <f t="shared" si="1"/>
        <v>0</v>
      </c>
      <c r="I51" s="31"/>
    </row>
    <row r="52" spans="1:9" ht="64.5" customHeight="1" x14ac:dyDescent="0.25">
      <c r="A52" s="64" t="s">
        <v>9</v>
      </c>
      <c r="B52" s="69" t="s">
        <v>194</v>
      </c>
      <c r="C52" s="60" t="s">
        <v>197</v>
      </c>
      <c r="D52" s="61"/>
      <c r="E52" s="62"/>
      <c r="F52" s="63"/>
      <c r="G52" s="63"/>
      <c r="H52" s="63"/>
      <c r="I52" s="31"/>
    </row>
    <row r="53" spans="1:9" ht="68.25" x14ac:dyDescent="0.25">
      <c r="A53" s="58" t="s">
        <v>9</v>
      </c>
      <c r="B53" s="65" t="s">
        <v>78</v>
      </c>
      <c r="C53" s="66" t="s">
        <v>77</v>
      </c>
      <c r="D53" s="67" t="s">
        <v>9</v>
      </c>
      <c r="E53" s="56">
        <f t="shared" ref="E53:H54" si="2">E54</f>
        <v>0</v>
      </c>
      <c r="F53" s="57">
        <f t="shared" si="2"/>
        <v>400000</v>
      </c>
      <c r="G53" s="57">
        <f t="shared" si="2"/>
        <v>0</v>
      </c>
      <c r="H53" s="57">
        <f t="shared" si="2"/>
        <v>31044</v>
      </c>
      <c r="I53" s="31"/>
    </row>
    <row r="54" spans="1:9" ht="68.25" x14ac:dyDescent="0.25">
      <c r="A54" s="58" t="s">
        <v>9</v>
      </c>
      <c r="B54" s="59" t="s">
        <v>80</v>
      </c>
      <c r="C54" s="60" t="s">
        <v>79</v>
      </c>
      <c r="D54" s="61" t="s">
        <v>9</v>
      </c>
      <c r="E54" s="62">
        <f t="shared" si="2"/>
        <v>0</v>
      </c>
      <c r="F54" s="68">
        <f t="shared" si="2"/>
        <v>400000</v>
      </c>
      <c r="G54" s="68">
        <f t="shared" si="2"/>
        <v>0</v>
      </c>
      <c r="H54" s="68">
        <f t="shared" si="2"/>
        <v>31044</v>
      </c>
      <c r="I54" s="31"/>
    </row>
    <row r="55" spans="1:9" ht="57" x14ac:dyDescent="0.25">
      <c r="A55" s="46" t="s">
        <v>9</v>
      </c>
      <c r="B55" s="59" t="s">
        <v>82</v>
      </c>
      <c r="C55" s="60" t="s">
        <v>81</v>
      </c>
      <c r="D55" s="61" t="s">
        <v>9</v>
      </c>
      <c r="E55" s="62"/>
      <c r="F55" s="63">
        <v>400000</v>
      </c>
      <c r="G55" s="63"/>
      <c r="H55" s="63">
        <f>31044</f>
        <v>31044</v>
      </c>
      <c r="I55" s="31"/>
    </row>
    <row r="56" spans="1:9" ht="23.25" x14ac:dyDescent="0.25">
      <c r="A56" s="52" t="s">
        <v>9</v>
      </c>
      <c r="B56" s="47" t="s">
        <v>84</v>
      </c>
      <c r="C56" s="48" t="s">
        <v>83</v>
      </c>
      <c r="D56" s="49" t="s">
        <v>9</v>
      </c>
      <c r="E56" s="50">
        <f>E57+E61</f>
        <v>0</v>
      </c>
      <c r="F56" s="51">
        <f>F57+F61</f>
        <v>0</v>
      </c>
      <c r="G56" s="51">
        <f>G57+G61</f>
        <v>0</v>
      </c>
      <c r="H56" s="51">
        <f>H57+H61</f>
        <v>0</v>
      </c>
      <c r="I56" s="31"/>
    </row>
    <row r="57" spans="1:9" x14ac:dyDescent="0.25">
      <c r="A57" s="58" t="s">
        <v>9</v>
      </c>
      <c r="B57" s="53" t="s">
        <v>86</v>
      </c>
      <c r="C57" s="54" t="s">
        <v>85</v>
      </c>
      <c r="D57" s="55" t="s">
        <v>9</v>
      </c>
      <c r="E57" s="56">
        <f t="shared" ref="E57:H59" si="3">E58</f>
        <v>0</v>
      </c>
      <c r="F57" s="57">
        <f t="shared" si="3"/>
        <v>0</v>
      </c>
      <c r="G57" s="57">
        <f t="shared" si="3"/>
        <v>0</v>
      </c>
      <c r="H57" s="57">
        <f t="shared" si="3"/>
        <v>0</v>
      </c>
      <c r="I57" s="31"/>
    </row>
    <row r="58" spans="1:9" x14ac:dyDescent="0.25">
      <c r="A58" s="58" t="s">
        <v>9</v>
      </c>
      <c r="B58" s="59" t="s">
        <v>88</v>
      </c>
      <c r="C58" s="60" t="s">
        <v>87</v>
      </c>
      <c r="D58" s="61" t="s">
        <v>9</v>
      </c>
      <c r="E58" s="62">
        <f t="shared" si="3"/>
        <v>0</v>
      </c>
      <c r="F58" s="68">
        <f t="shared" si="3"/>
        <v>0</v>
      </c>
      <c r="G58" s="68">
        <f t="shared" si="3"/>
        <v>0</v>
      </c>
      <c r="H58" s="68">
        <f t="shared" si="3"/>
        <v>0</v>
      </c>
      <c r="I58" s="31"/>
    </row>
    <row r="59" spans="1:9" ht="23.25" x14ac:dyDescent="0.25">
      <c r="A59" s="58" t="s">
        <v>9</v>
      </c>
      <c r="B59" s="59" t="s">
        <v>90</v>
      </c>
      <c r="C59" s="60" t="s">
        <v>89</v>
      </c>
      <c r="D59" s="61" t="s">
        <v>9</v>
      </c>
      <c r="E59" s="62">
        <f t="shared" si="3"/>
        <v>0</v>
      </c>
      <c r="F59" s="68">
        <f t="shared" si="3"/>
        <v>0</v>
      </c>
      <c r="G59" s="68">
        <f t="shared" si="3"/>
        <v>0</v>
      </c>
      <c r="H59" s="68">
        <f t="shared" si="3"/>
        <v>0</v>
      </c>
      <c r="I59" s="31"/>
    </row>
    <row r="60" spans="1:9" ht="23.25" x14ac:dyDescent="0.25">
      <c r="A60" s="52" t="s">
        <v>9</v>
      </c>
      <c r="B60" s="59" t="s">
        <v>91</v>
      </c>
      <c r="C60" s="60" t="s">
        <v>89</v>
      </c>
      <c r="D60" s="61" t="s">
        <v>9</v>
      </c>
      <c r="E60" s="62"/>
      <c r="F60" s="63">
        <v>0</v>
      </c>
      <c r="G60" s="63"/>
      <c r="H60" s="63">
        <v>0</v>
      </c>
      <c r="I60" s="31"/>
    </row>
    <row r="61" spans="1:9" x14ac:dyDescent="0.25">
      <c r="A61" s="58" t="s">
        <v>9</v>
      </c>
      <c r="B61" s="53" t="s">
        <v>93</v>
      </c>
      <c r="C61" s="54" t="s">
        <v>92</v>
      </c>
      <c r="D61" s="55" t="s">
        <v>9</v>
      </c>
      <c r="E61" s="56">
        <f t="shared" ref="E61:H62" si="4">E62</f>
        <v>0</v>
      </c>
      <c r="F61" s="57">
        <f t="shared" si="4"/>
        <v>0</v>
      </c>
      <c r="G61" s="57">
        <f t="shared" si="4"/>
        <v>0</v>
      </c>
      <c r="H61" s="57">
        <f t="shared" si="4"/>
        <v>0</v>
      </c>
      <c r="I61" s="31"/>
    </row>
    <row r="62" spans="1:9" x14ac:dyDescent="0.25">
      <c r="A62" s="58" t="s">
        <v>9</v>
      </c>
      <c r="B62" s="59" t="s">
        <v>95</v>
      </c>
      <c r="C62" s="60" t="s">
        <v>94</v>
      </c>
      <c r="D62" s="61" t="s">
        <v>9</v>
      </c>
      <c r="E62" s="62">
        <f t="shared" si="4"/>
        <v>0</v>
      </c>
      <c r="F62" s="68">
        <f t="shared" si="4"/>
        <v>0</v>
      </c>
      <c r="G62" s="68">
        <f t="shared" si="4"/>
        <v>0</v>
      </c>
      <c r="H62" s="68">
        <f t="shared" si="4"/>
        <v>0</v>
      </c>
      <c r="I62" s="31"/>
    </row>
    <row r="63" spans="1:9" ht="23.25" x14ac:dyDescent="0.25">
      <c r="A63" s="46" t="s">
        <v>9</v>
      </c>
      <c r="B63" s="59" t="s">
        <v>97</v>
      </c>
      <c r="C63" s="60" t="s">
        <v>96</v>
      </c>
      <c r="D63" s="61" t="s">
        <v>9</v>
      </c>
      <c r="E63" s="62"/>
      <c r="F63" s="63"/>
      <c r="G63" s="63"/>
      <c r="H63" s="63"/>
      <c r="I63" s="31"/>
    </row>
    <row r="64" spans="1:9" ht="23.25" x14ac:dyDescent="0.25">
      <c r="A64" s="64" t="s">
        <v>9</v>
      </c>
      <c r="B64" s="47" t="s">
        <v>99</v>
      </c>
      <c r="C64" s="48" t="s">
        <v>98</v>
      </c>
      <c r="D64" s="49" t="s">
        <v>9</v>
      </c>
      <c r="E64" s="50">
        <f>E65+E67+E72</f>
        <v>0</v>
      </c>
      <c r="F64" s="51">
        <f>F65+F67+F72</f>
        <v>0</v>
      </c>
      <c r="G64" s="51">
        <f>G65+G67+G72</f>
        <v>0</v>
      </c>
      <c r="H64" s="51">
        <f>H65+H67+H72</f>
        <v>131309.26</v>
      </c>
      <c r="I64" s="31"/>
    </row>
    <row r="65" spans="1:9" x14ac:dyDescent="0.25">
      <c r="A65" s="58" t="s">
        <v>9</v>
      </c>
      <c r="B65" s="65" t="s">
        <v>101</v>
      </c>
      <c r="C65" s="66" t="s">
        <v>100</v>
      </c>
      <c r="D65" s="67" t="s">
        <v>9</v>
      </c>
      <c r="E65" s="56">
        <f>E66</f>
        <v>0</v>
      </c>
      <c r="F65" s="57">
        <f>F66</f>
        <v>0</v>
      </c>
      <c r="G65" s="57">
        <f>G66</f>
        <v>0</v>
      </c>
      <c r="H65" s="57">
        <f>H66</f>
        <v>0</v>
      </c>
      <c r="I65" s="31"/>
    </row>
    <row r="66" spans="1:9" ht="23.25" x14ac:dyDescent="0.25">
      <c r="A66" s="52" t="s">
        <v>9</v>
      </c>
      <c r="B66" s="59" t="s">
        <v>103</v>
      </c>
      <c r="C66" s="60" t="s">
        <v>102</v>
      </c>
      <c r="D66" s="61" t="s">
        <v>9</v>
      </c>
      <c r="E66" s="62"/>
      <c r="F66" s="63"/>
      <c r="G66" s="63"/>
      <c r="H66" s="63"/>
      <c r="I66" s="31"/>
    </row>
    <row r="67" spans="1:9" ht="60" customHeight="1" x14ac:dyDescent="0.25">
      <c r="A67" s="58" t="s">
        <v>9</v>
      </c>
      <c r="B67" s="53" t="s">
        <v>105</v>
      </c>
      <c r="C67" s="54" t="s">
        <v>104</v>
      </c>
      <c r="D67" s="55" t="s">
        <v>9</v>
      </c>
      <c r="E67" s="56">
        <f>E68+E70</f>
        <v>0</v>
      </c>
      <c r="F67" s="57">
        <f>F68+F70</f>
        <v>0</v>
      </c>
      <c r="G67" s="57">
        <f>G68+G70</f>
        <v>0</v>
      </c>
      <c r="H67" s="57">
        <f>H68+H70</f>
        <v>115237.07</v>
      </c>
      <c r="I67" s="31"/>
    </row>
    <row r="68" spans="1:9" ht="68.25" x14ac:dyDescent="0.25">
      <c r="A68" s="58" t="s">
        <v>9</v>
      </c>
      <c r="B68" s="59" t="s">
        <v>107</v>
      </c>
      <c r="C68" s="60" t="s">
        <v>106</v>
      </c>
      <c r="D68" s="61" t="s">
        <v>9</v>
      </c>
      <c r="E68" s="62">
        <f t="shared" ref="E68:H68" si="5">E69</f>
        <v>0</v>
      </c>
      <c r="F68" s="68">
        <f t="shared" si="5"/>
        <v>0</v>
      </c>
      <c r="G68" s="68">
        <f t="shared" si="5"/>
        <v>0</v>
      </c>
      <c r="H68" s="68">
        <f t="shared" si="5"/>
        <v>115237.07</v>
      </c>
      <c r="I68" s="31"/>
    </row>
    <row r="69" spans="1:9" ht="68.25" x14ac:dyDescent="0.25">
      <c r="A69" s="70" t="s">
        <v>9</v>
      </c>
      <c r="B69" s="59" t="s">
        <v>109</v>
      </c>
      <c r="C69" s="60" t="s">
        <v>108</v>
      </c>
      <c r="D69" s="61" t="s">
        <v>9</v>
      </c>
      <c r="E69" s="62"/>
      <c r="F69" s="63">
        <v>0</v>
      </c>
      <c r="G69" s="63"/>
      <c r="H69" s="63">
        <v>115237.07</v>
      </c>
      <c r="I69" s="31"/>
    </row>
    <row r="70" spans="1:9" ht="68.25" x14ac:dyDescent="0.25">
      <c r="A70" s="70" t="s">
        <v>9</v>
      </c>
      <c r="B70" s="71" t="s">
        <v>198</v>
      </c>
      <c r="C70" s="72" t="s">
        <v>200</v>
      </c>
      <c r="D70" s="61"/>
      <c r="E70" s="62">
        <f>E71</f>
        <v>0</v>
      </c>
      <c r="F70" s="68">
        <f>F71</f>
        <v>0</v>
      </c>
      <c r="G70" s="68">
        <f>G71</f>
        <v>0</v>
      </c>
      <c r="H70" s="68">
        <f>H71</f>
        <v>0</v>
      </c>
      <c r="I70" s="31"/>
    </row>
    <row r="71" spans="1:9" ht="68.25" x14ac:dyDescent="0.25">
      <c r="A71" s="64" t="s">
        <v>9</v>
      </c>
      <c r="B71" s="71" t="s">
        <v>199</v>
      </c>
      <c r="C71" s="72" t="s">
        <v>201</v>
      </c>
      <c r="D71" s="61"/>
      <c r="E71" s="62"/>
      <c r="F71" s="63"/>
      <c r="G71" s="63"/>
      <c r="H71" s="63">
        <v>0</v>
      </c>
      <c r="I71" s="31"/>
    </row>
    <row r="72" spans="1:9" ht="23.25" x14ac:dyDescent="0.25">
      <c r="A72" s="58" t="s">
        <v>9</v>
      </c>
      <c r="B72" s="65" t="s">
        <v>111</v>
      </c>
      <c r="C72" s="66" t="s">
        <v>110</v>
      </c>
      <c r="D72" s="67" t="s">
        <v>9</v>
      </c>
      <c r="E72" s="56">
        <f>E73+E75</f>
        <v>0</v>
      </c>
      <c r="F72" s="57">
        <f>F73+F75</f>
        <v>0</v>
      </c>
      <c r="G72" s="57">
        <f>G73+G75</f>
        <v>0</v>
      </c>
      <c r="H72" s="57">
        <f>H73+H75</f>
        <v>16072.19</v>
      </c>
      <c r="I72" s="31"/>
    </row>
    <row r="73" spans="1:9" ht="23.25" x14ac:dyDescent="0.25">
      <c r="A73" s="58" t="s">
        <v>9</v>
      </c>
      <c r="B73" s="59" t="s">
        <v>113</v>
      </c>
      <c r="C73" s="60" t="s">
        <v>112</v>
      </c>
      <c r="D73" s="61" t="s">
        <v>9</v>
      </c>
      <c r="E73" s="62">
        <f>E74</f>
        <v>0</v>
      </c>
      <c r="F73" s="68">
        <f>F74</f>
        <v>0</v>
      </c>
      <c r="G73" s="68">
        <f>G74</f>
        <v>0</v>
      </c>
      <c r="H73" s="68">
        <f>H74</f>
        <v>16072.19</v>
      </c>
      <c r="I73" s="31"/>
    </row>
    <row r="74" spans="1:9" ht="34.5" x14ac:dyDescent="0.25">
      <c r="A74" s="58" t="s">
        <v>9</v>
      </c>
      <c r="B74" s="59" t="s">
        <v>115</v>
      </c>
      <c r="C74" s="60" t="s">
        <v>114</v>
      </c>
      <c r="D74" s="61" t="s">
        <v>9</v>
      </c>
      <c r="E74" s="62"/>
      <c r="F74" s="63">
        <v>0</v>
      </c>
      <c r="G74" s="63"/>
      <c r="H74" s="63">
        <v>16072.19</v>
      </c>
      <c r="I74" s="31"/>
    </row>
    <row r="75" spans="1:9" ht="33.75" customHeight="1" x14ac:dyDescent="0.25">
      <c r="A75" s="58" t="s">
        <v>9</v>
      </c>
      <c r="B75" s="59" t="s">
        <v>117</v>
      </c>
      <c r="C75" s="60" t="s">
        <v>116</v>
      </c>
      <c r="D75" s="61" t="s">
        <v>9</v>
      </c>
      <c r="E75" s="62">
        <f>E76</f>
        <v>0</v>
      </c>
      <c r="F75" s="68">
        <f>F76</f>
        <v>0</v>
      </c>
      <c r="G75" s="68">
        <f>G76</f>
        <v>0</v>
      </c>
      <c r="H75" s="68">
        <f>H76</f>
        <v>0</v>
      </c>
      <c r="I75" s="31"/>
    </row>
    <row r="76" spans="1:9" ht="45.75" x14ac:dyDescent="0.25">
      <c r="A76" s="46" t="s">
        <v>9</v>
      </c>
      <c r="B76" s="59" t="s">
        <v>119</v>
      </c>
      <c r="C76" s="60" t="s">
        <v>118</v>
      </c>
      <c r="D76" s="61" t="s">
        <v>9</v>
      </c>
      <c r="E76" s="62"/>
      <c r="F76" s="63">
        <v>0</v>
      </c>
      <c r="G76" s="63"/>
      <c r="H76" s="63">
        <v>0</v>
      </c>
      <c r="I76" s="31"/>
    </row>
    <row r="77" spans="1:9" x14ac:dyDescent="0.25">
      <c r="A77" s="1" t="s">
        <v>9</v>
      </c>
      <c r="B77" s="47" t="s">
        <v>121</v>
      </c>
      <c r="C77" s="48" t="s">
        <v>120</v>
      </c>
      <c r="D77" s="49" t="s">
        <v>9</v>
      </c>
      <c r="E77" s="50">
        <f>E78+E81</f>
        <v>0</v>
      </c>
      <c r="F77" s="51">
        <f>F78+F81</f>
        <v>50000</v>
      </c>
      <c r="G77" s="51">
        <f>G78+G81</f>
        <v>0</v>
      </c>
      <c r="H77" s="51">
        <f>H78+H81</f>
        <v>5050.6000000000004</v>
      </c>
      <c r="I77" s="31"/>
    </row>
    <row r="78" spans="1:9" x14ac:dyDescent="0.25">
      <c r="A78" s="1" t="s">
        <v>9</v>
      </c>
      <c r="B78" s="2" t="s">
        <v>222</v>
      </c>
      <c r="C78" s="3" t="s">
        <v>223</v>
      </c>
      <c r="D78" s="4" t="s">
        <v>9</v>
      </c>
      <c r="E78" s="5">
        <f t="shared" ref="E78:H79" si="6">E79</f>
        <v>0</v>
      </c>
      <c r="F78" s="6">
        <f t="shared" si="6"/>
        <v>0</v>
      </c>
      <c r="G78" s="6">
        <f t="shared" si="6"/>
        <v>0</v>
      </c>
      <c r="H78" s="6">
        <f t="shared" si="6"/>
        <v>0</v>
      </c>
      <c r="I78" s="31"/>
    </row>
    <row r="79" spans="1:9" ht="113.25" x14ac:dyDescent="0.25">
      <c r="A79" s="1" t="s">
        <v>9</v>
      </c>
      <c r="B79" s="2" t="s">
        <v>224</v>
      </c>
      <c r="C79" s="3" t="s">
        <v>225</v>
      </c>
      <c r="D79" s="4" t="s">
        <v>9</v>
      </c>
      <c r="E79" s="73">
        <f t="shared" si="6"/>
        <v>0</v>
      </c>
      <c r="F79" s="74">
        <f t="shared" si="6"/>
        <v>0</v>
      </c>
      <c r="G79" s="74">
        <f t="shared" si="6"/>
        <v>0</v>
      </c>
      <c r="H79" s="74">
        <f t="shared" si="6"/>
        <v>0</v>
      </c>
      <c r="I79" s="31"/>
    </row>
    <row r="80" spans="1:9" ht="102" x14ac:dyDescent="0.25">
      <c r="A80" s="64" t="s">
        <v>9</v>
      </c>
      <c r="B80" s="2" t="s">
        <v>226</v>
      </c>
      <c r="C80" s="3" t="s">
        <v>227</v>
      </c>
      <c r="D80" s="4" t="s">
        <v>9</v>
      </c>
      <c r="E80" s="73"/>
      <c r="F80" s="75">
        <f>0</f>
        <v>0</v>
      </c>
      <c r="G80" s="75"/>
      <c r="H80" s="75">
        <v>0</v>
      </c>
      <c r="I80" s="31"/>
    </row>
    <row r="81" spans="1:9" ht="23.25" x14ac:dyDescent="0.25">
      <c r="A81" s="64"/>
      <c r="B81" s="65" t="s">
        <v>219</v>
      </c>
      <c r="C81" s="66" t="s">
        <v>122</v>
      </c>
      <c r="D81" s="76" t="s">
        <v>9</v>
      </c>
      <c r="E81" s="56">
        <f>E84</f>
        <v>0</v>
      </c>
      <c r="F81" s="57">
        <f>F84+F83</f>
        <v>50000</v>
      </c>
      <c r="G81" s="57">
        <f>G84</f>
        <v>0</v>
      </c>
      <c r="H81" s="57">
        <f>H84+H82</f>
        <v>5050.6000000000004</v>
      </c>
      <c r="I81" s="31"/>
    </row>
    <row r="82" spans="1:9" ht="57" x14ac:dyDescent="0.25">
      <c r="A82" s="64"/>
      <c r="B82" s="71" t="s">
        <v>228</v>
      </c>
      <c r="C82" s="77" t="s">
        <v>239</v>
      </c>
      <c r="D82" s="43"/>
      <c r="E82" s="62">
        <f t="shared" ref="E82:G85" si="7">E83</f>
        <v>0</v>
      </c>
      <c r="F82" s="68">
        <f t="shared" si="7"/>
        <v>0</v>
      </c>
      <c r="G82" s="68">
        <f t="shared" si="7"/>
        <v>0</v>
      </c>
      <c r="H82" s="68">
        <f>H83</f>
        <v>5050.6000000000004</v>
      </c>
      <c r="I82" s="31"/>
    </row>
    <row r="83" spans="1:9" ht="57" x14ac:dyDescent="0.25">
      <c r="A83" s="70" t="s">
        <v>9</v>
      </c>
      <c r="B83" s="2" t="s">
        <v>229</v>
      </c>
      <c r="C83" s="60" t="s">
        <v>221</v>
      </c>
      <c r="D83" s="61" t="s">
        <v>9</v>
      </c>
      <c r="E83" s="62">
        <f t="shared" si="7"/>
        <v>0</v>
      </c>
      <c r="F83" s="68">
        <v>0</v>
      </c>
      <c r="G83" s="68">
        <f t="shared" si="7"/>
        <v>0</v>
      </c>
      <c r="H83" s="68">
        <v>5050.6000000000004</v>
      </c>
      <c r="I83" s="31"/>
    </row>
    <row r="84" spans="1:9" ht="68.25" x14ac:dyDescent="0.25">
      <c r="A84" s="58" t="s">
        <v>9</v>
      </c>
      <c r="B84" s="71" t="s">
        <v>217</v>
      </c>
      <c r="C84" s="77" t="s">
        <v>220</v>
      </c>
      <c r="D84" s="43"/>
      <c r="E84" s="62">
        <f t="shared" si="7"/>
        <v>0</v>
      </c>
      <c r="F84" s="68">
        <f t="shared" si="7"/>
        <v>50000</v>
      </c>
      <c r="G84" s="68">
        <f t="shared" si="7"/>
        <v>0</v>
      </c>
      <c r="H84" s="68">
        <f>H85</f>
        <v>0</v>
      </c>
      <c r="I84" s="31"/>
    </row>
    <row r="85" spans="1:9" ht="59.25" customHeight="1" x14ac:dyDescent="0.25">
      <c r="A85" s="58" t="s">
        <v>9</v>
      </c>
      <c r="B85" s="2" t="s">
        <v>218</v>
      </c>
      <c r="C85" s="60" t="s">
        <v>221</v>
      </c>
      <c r="D85" s="61" t="s">
        <v>9</v>
      </c>
      <c r="E85" s="62">
        <f t="shared" si="7"/>
        <v>0</v>
      </c>
      <c r="F85" s="68">
        <v>50000</v>
      </c>
      <c r="G85" s="68">
        <f t="shared" si="7"/>
        <v>0</v>
      </c>
      <c r="H85" s="68">
        <v>0</v>
      </c>
      <c r="I85" s="31"/>
    </row>
    <row r="86" spans="1:9" hidden="1" x14ac:dyDescent="0.25">
      <c r="A86" s="46" t="s">
        <v>9</v>
      </c>
      <c r="B86" s="59"/>
      <c r="C86" s="60"/>
      <c r="D86" s="61" t="s">
        <v>9</v>
      </c>
      <c r="E86" s="62"/>
      <c r="F86" s="63"/>
      <c r="G86" s="63"/>
      <c r="H86" s="68"/>
      <c r="I86" s="31"/>
    </row>
    <row r="87" spans="1:9" x14ac:dyDescent="0.25">
      <c r="A87" s="52" t="s">
        <v>9</v>
      </c>
      <c r="B87" s="47" t="s">
        <v>124</v>
      </c>
      <c r="C87" s="48" t="s">
        <v>123</v>
      </c>
      <c r="D87" s="49" t="s">
        <v>9</v>
      </c>
      <c r="E87" s="50">
        <f>E89+E92</f>
        <v>0</v>
      </c>
      <c r="F87" s="51">
        <f>F89+F92+F88</f>
        <v>910000</v>
      </c>
      <c r="G87" s="51">
        <f>G89+G92</f>
        <v>0</v>
      </c>
      <c r="H87" s="51">
        <f>H89+H92+H88</f>
        <v>6700</v>
      </c>
      <c r="I87" s="31"/>
    </row>
    <row r="88" spans="1:9" ht="23.25" x14ac:dyDescent="0.25">
      <c r="A88" s="52"/>
      <c r="B88" s="88" t="s">
        <v>252</v>
      </c>
      <c r="C88" s="89" t="s">
        <v>253</v>
      </c>
      <c r="D88" s="90"/>
      <c r="E88" s="91"/>
      <c r="F88" s="92">
        <v>850000</v>
      </c>
      <c r="G88" s="92"/>
      <c r="H88" s="92">
        <v>0</v>
      </c>
      <c r="I88" s="31"/>
    </row>
    <row r="89" spans="1:9" x14ac:dyDescent="0.25">
      <c r="A89" s="58" t="s">
        <v>9</v>
      </c>
      <c r="B89" s="53" t="s">
        <v>188</v>
      </c>
      <c r="C89" s="66" t="s">
        <v>189</v>
      </c>
      <c r="D89" s="76"/>
      <c r="E89" s="56">
        <f>E90</f>
        <v>0</v>
      </c>
      <c r="F89" s="57">
        <f>F90</f>
        <v>0</v>
      </c>
      <c r="G89" s="57">
        <f>G90</f>
        <v>0</v>
      </c>
      <c r="H89" s="57">
        <f>H90</f>
        <v>0</v>
      </c>
      <c r="I89" s="31"/>
    </row>
    <row r="90" spans="1:9" ht="23.25" x14ac:dyDescent="0.25">
      <c r="A90" s="58" t="s">
        <v>9</v>
      </c>
      <c r="B90" s="59" t="s">
        <v>190</v>
      </c>
      <c r="C90" s="78" t="s">
        <v>191</v>
      </c>
      <c r="D90" s="43"/>
      <c r="E90" s="44"/>
      <c r="F90" s="79"/>
      <c r="G90" s="79"/>
      <c r="H90" s="63">
        <f>H91</f>
        <v>0</v>
      </c>
      <c r="I90" s="31"/>
    </row>
    <row r="91" spans="1:9" ht="23.25" x14ac:dyDescent="0.25">
      <c r="A91" s="52" t="s">
        <v>9</v>
      </c>
      <c r="B91" s="59" t="s">
        <v>214</v>
      </c>
      <c r="C91" s="78" t="s">
        <v>191</v>
      </c>
      <c r="D91" s="43"/>
      <c r="E91" s="44"/>
      <c r="F91" s="79"/>
      <c r="G91" s="79"/>
      <c r="H91" s="93"/>
      <c r="I91" s="31"/>
    </row>
    <row r="92" spans="1:9" x14ac:dyDescent="0.25">
      <c r="A92" s="58" t="s">
        <v>9</v>
      </c>
      <c r="B92" s="53" t="s">
        <v>126</v>
      </c>
      <c r="C92" s="54" t="s">
        <v>125</v>
      </c>
      <c r="D92" s="55" t="s">
        <v>9</v>
      </c>
      <c r="E92" s="56">
        <f>E93</f>
        <v>0</v>
      </c>
      <c r="F92" s="57">
        <f>F93</f>
        <v>60000</v>
      </c>
      <c r="G92" s="57">
        <f>G93</f>
        <v>0</v>
      </c>
      <c r="H92" s="57">
        <f>H93</f>
        <v>6700</v>
      </c>
      <c r="I92" s="31"/>
    </row>
    <row r="93" spans="1:9" x14ac:dyDescent="0.25">
      <c r="A93" s="58" t="s">
        <v>9</v>
      </c>
      <c r="B93" s="59" t="s">
        <v>128</v>
      </c>
      <c r="C93" s="60" t="s">
        <v>127</v>
      </c>
      <c r="D93" s="61" t="s">
        <v>9</v>
      </c>
      <c r="E93" s="62">
        <f>E94+E95+E96</f>
        <v>0</v>
      </c>
      <c r="F93" s="68">
        <f>F94+F95+F96</f>
        <v>60000</v>
      </c>
      <c r="G93" s="68">
        <f>G94+G95+G96</f>
        <v>0</v>
      </c>
      <c r="H93" s="68">
        <f>H94+H95+H96</f>
        <v>6700</v>
      </c>
      <c r="I93" s="31"/>
    </row>
    <row r="94" spans="1:9" ht="23.25" x14ac:dyDescent="0.25">
      <c r="A94" s="58" t="s">
        <v>9</v>
      </c>
      <c r="B94" s="59" t="s">
        <v>129</v>
      </c>
      <c r="C94" s="60" t="s">
        <v>209</v>
      </c>
      <c r="D94" s="61" t="s">
        <v>9</v>
      </c>
      <c r="E94" s="62"/>
      <c r="F94" s="63">
        <v>0</v>
      </c>
      <c r="G94" s="63"/>
      <c r="H94" s="63"/>
      <c r="I94" s="31"/>
    </row>
    <row r="95" spans="1:9" ht="23.25" x14ac:dyDescent="0.25">
      <c r="A95" s="58" t="s">
        <v>9</v>
      </c>
      <c r="B95" s="59" t="s">
        <v>130</v>
      </c>
      <c r="C95" s="60" t="s">
        <v>210</v>
      </c>
      <c r="D95" s="61" t="s">
        <v>9</v>
      </c>
      <c r="E95" s="62"/>
      <c r="F95" s="63">
        <v>20000</v>
      </c>
      <c r="G95" s="63"/>
      <c r="H95" s="63">
        <v>2000</v>
      </c>
      <c r="I95" s="31"/>
    </row>
    <row r="96" spans="1:9" ht="22.5" customHeight="1" x14ac:dyDescent="0.25">
      <c r="A96" s="40" t="s">
        <v>9</v>
      </c>
      <c r="B96" s="59" t="s">
        <v>131</v>
      </c>
      <c r="C96" s="60" t="s">
        <v>211</v>
      </c>
      <c r="D96" s="61" t="s">
        <v>9</v>
      </c>
      <c r="E96" s="62"/>
      <c r="F96" s="63">
        <v>40000</v>
      </c>
      <c r="G96" s="63"/>
      <c r="H96" s="63">
        <v>4700</v>
      </c>
      <c r="I96" s="31"/>
    </row>
    <row r="97" spans="1:9" ht="27.75" customHeight="1" x14ac:dyDescent="0.25">
      <c r="A97" s="40" t="s">
        <v>9</v>
      </c>
      <c r="B97" s="41" t="s">
        <v>133</v>
      </c>
      <c r="C97" s="42" t="s">
        <v>132</v>
      </c>
      <c r="D97" s="43" t="s">
        <v>9</v>
      </c>
      <c r="E97" s="44">
        <f>E98+E132+E138</f>
        <v>1689585.94</v>
      </c>
      <c r="F97" s="45">
        <f>F98+F132+F138</f>
        <v>46383485.939999998</v>
      </c>
      <c r="G97" s="45">
        <f t="shared" ref="G97" si="8">G98+G132+G138</f>
        <v>153600</v>
      </c>
      <c r="H97" s="45">
        <f>H98+H132+H138+H136</f>
        <v>1174965.81</v>
      </c>
      <c r="I97" s="31"/>
    </row>
    <row r="98" spans="1:9" ht="27" customHeight="1" x14ac:dyDescent="0.25">
      <c r="A98" s="40" t="s">
        <v>9</v>
      </c>
      <c r="B98" s="41" t="s">
        <v>135</v>
      </c>
      <c r="C98" s="42" t="s">
        <v>134</v>
      </c>
      <c r="D98" s="43" t="s">
        <v>9</v>
      </c>
      <c r="E98" s="44">
        <f>E99+E104+E116+E119</f>
        <v>1689585.94</v>
      </c>
      <c r="F98" s="45">
        <f>F99+F104+F116+F119</f>
        <v>46158485.939999998</v>
      </c>
      <c r="G98" s="45">
        <f>G99+G104+G116+G119</f>
        <v>153600</v>
      </c>
      <c r="H98" s="45">
        <f>H99+H104+H116+H119+H111</f>
        <v>1182726.81</v>
      </c>
      <c r="I98" s="31"/>
    </row>
    <row r="99" spans="1:9" ht="23.25" x14ac:dyDescent="0.25">
      <c r="A99" s="58" t="s">
        <v>9</v>
      </c>
      <c r="B99" s="41" t="s">
        <v>187</v>
      </c>
      <c r="C99" s="42" t="s">
        <v>136</v>
      </c>
      <c r="D99" s="43" t="s">
        <v>9</v>
      </c>
      <c r="E99" s="44">
        <f>E100+E102</f>
        <v>922000</v>
      </c>
      <c r="F99" s="45">
        <f t="shared" ref="F99:H99" si="9">F100+F102</f>
        <v>922000</v>
      </c>
      <c r="G99" s="45">
        <f t="shared" si="9"/>
        <v>153600</v>
      </c>
      <c r="H99" s="45">
        <f t="shared" si="9"/>
        <v>153600</v>
      </c>
      <c r="I99" s="31"/>
    </row>
    <row r="100" spans="1:9" x14ac:dyDescent="0.25">
      <c r="A100" s="58" t="s">
        <v>9</v>
      </c>
      <c r="B100" s="59" t="s">
        <v>186</v>
      </c>
      <c r="C100" s="60" t="s">
        <v>137</v>
      </c>
      <c r="D100" s="61" t="s">
        <v>9</v>
      </c>
      <c r="E100" s="62">
        <f>E101</f>
        <v>922000</v>
      </c>
      <c r="F100" s="68">
        <f t="shared" ref="F100:H100" si="10">F101</f>
        <v>922000</v>
      </c>
      <c r="G100" s="68">
        <f t="shared" si="10"/>
        <v>153600</v>
      </c>
      <c r="H100" s="68">
        <f t="shared" si="10"/>
        <v>153600</v>
      </c>
      <c r="I100" s="31"/>
    </row>
    <row r="101" spans="1:9" ht="23.25" x14ac:dyDescent="0.25">
      <c r="A101" s="58" t="s">
        <v>9</v>
      </c>
      <c r="B101" s="59" t="s">
        <v>185</v>
      </c>
      <c r="C101" s="60" t="s">
        <v>138</v>
      </c>
      <c r="D101" s="61" t="s">
        <v>9</v>
      </c>
      <c r="E101" s="62">
        <f>F101</f>
        <v>922000</v>
      </c>
      <c r="F101" s="63">
        <v>922000</v>
      </c>
      <c r="G101" s="63">
        <f>H101</f>
        <v>153600</v>
      </c>
      <c r="H101" s="63">
        <v>153600</v>
      </c>
      <c r="I101" s="31"/>
    </row>
    <row r="102" spans="1:9" ht="25.5" customHeight="1" x14ac:dyDescent="0.25">
      <c r="A102" s="58" t="s">
        <v>9</v>
      </c>
      <c r="B102" s="87" t="s">
        <v>236</v>
      </c>
      <c r="C102" s="60" t="s">
        <v>234</v>
      </c>
      <c r="D102" s="61" t="s">
        <v>9</v>
      </c>
      <c r="E102" s="62">
        <f>E103</f>
        <v>0</v>
      </c>
      <c r="F102" s="68">
        <f>F103</f>
        <v>0</v>
      </c>
      <c r="G102" s="68">
        <f t="shared" ref="G102:H102" si="11">G103</f>
        <v>0</v>
      </c>
      <c r="H102" s="68">
        <f t="shared" si="11"/>
        <v>0</v>
      </c>
      <c r="I102" s="31"/>
    </row>
    <row r="103" spans="1:9" ht="28.5" customHeight="1" x14ac:dyDescent="0.25">
      <c r="A103" s="40" t="s">
        <v>9</v>
      </c>
      <c r="B103" s="87" t="s">
        <v>237</v>
      </c>
      <c r="C103" s="60" t="s">
        <v>235</v>
      </c>
      <c r="D103" s="61" t="s">
        <v>9</v>
      </c>
      <c r="E103" s="62"/>
      <c r="F103" s="63"/>
      <c r="G103" s="63"/>
      <c r="H103" s="63"/>
      <c r="I103" s="31"/>
    </row>
    <row r="104" spans="1:9" ht="27" customHeight="1" x14ac:dyDescent="0.25">
      <c r="A104" s="58" t="s">
        <v>9</v>
      </c>
      <c r="B104" s="41" t="s">
        <v>184</v>
      </c>
      <c r="C104" s="42" t="s">
        <v>139</v>
      </c>
      <c r="D104" s="43" t="s">
        <v>9</v>
      </c>
      <c r="E104" s="44">
        <f>E1181+E109</f>
        <v>0</v>
      </c>
      <c r="F104" s="45">
        <f>F111+F107+F109+F105</f>
        <v>43185700</v>
      </c>
      <c r="G104" s="45">
        <f>G1181+G109</f>
        <v>0</v>
      </c>
      <c r="H104" s="45">
        <f>H1181+H109+H107</f>
        <v>0</v>
      </c>
      <c r="I104" s="31"/>
    </row>
    <row r="105" spans="1:9" ht="56.25" customHeight="1" x14ac:dyDescent="0.25">
      <c r="A105" s="58" t="s">
        <v>9</v>
      </c>
      <c r="B105" s="59" t="s">
        <v>183</v>
      </c>
      <c r="C105" s="60" t="s">
        <v>140</v>
      </c>
      <c r="D105" s="61" t="s">
        <v>9</v>
      </c>
      <c r="E105" s="62">
        <f>E106</f>
        <v>0</v>
      </c>
      <c r="F105" s="68">
        <f t="shared" ref="F105:H105" si="12">F106</f>
        <v>0</v>
      </c>
      <c r="G105" s="68">
        <f t="shared" si="12"/>
        <v>0</v>
      </c>
      <c r="H105" s="68">
        <f t="shared" si="12"/>
        <v>0</v>
      </c>
      <c r="I105" s="31"/>
    </row>
    <row r="106" spans="1:9" ht="56.25" customHeight="1" x14ac:dyDescent="0.25">
      <c r="A106" s="58"/>
      <c r="B106" s="59" t="s">
        <v>182</v>
      </c>
      <c r="C106" s="60" t="s">
        <v>141</v>
      </c>
      <c r="D106" s="61" t="s">
        <v>9</v>
      </c>
      <c r="E106" s="62"/>
      <c r="F106" s="63"/>
      <c r="G106" s="63"/>
      <c r="H106" s="63"/>
      <c r="I106" s="31"/>
    </row>
    <row r="107" spans="1:9" ht="68.25" customHeight="1" x14ac:dyDescent="0.25">
      <c r="A107" s="58"/>
      <c r="B107" s="59" t="s">
        <v>244</v>
      </c>
      <c r="C107" s="60" t="s">
        <v>246</v>
      </c>
      <c r="D107" s="61"/>
      <c r="E107" s="62"/>
      <c r="F107" s="63">
        <f>F108</f>
        <v>21479100</v>
      </c>
      <c r="G107" s="63"/>
      <c r="H107" s="63">
        <f>H108</f>
        <v>0</v>
      </c>
      <c r="I107" s="31"/>
    </row>
    <row r="108" spans="1:9" ht="34.5" customHeight="1" x14ac:dyDescent="0.25">
      <c r="A108" s="58" t="s">
        <v>9</v>
      </c>
      <c r="B108" s="59" t="s">
        <v>245</v>
      </c>
      <c r="C108" s="60" t="s">
        <v>246</v>
      </c>
      <c r="D108" s="61"/>
      <c r="E108" s="62"/>
      <c r="F108" s="63">
        <v>21479100</v>
      </c>
      <c r="G108" s="63"/>
      <c r="H108" s="63">
        <v>0</v>
      </c>
      <c r="I108" s="31"/>
    </row>
    <row r="109" spans="1:9" ht="34.5" x14ac:dyDescent="0.25">
      <c r="A109" s="58" t="s">
        <v>9</v>
      </c>
      <c r="B109" s="59" t="s">
        <v>181</v>
      </c>
      <c r="C109" s="60" t="s">
        <v>142</v>
      </c>
      <c r="D109" s="61" t="s">
        <v>9</v>
      </c>
      <c r="E109" s="62">
        <f>E110</f>
        <v>0</v>
      </c>
      <c r="F109" s="68">
        <f t="shared" ref="F109:G109" si="13">F110</f>
        <v>15780000</v>
      </c>
      <c r="G109" s="68">
        <f t="shared" si="13"/>
        <v>0</v>
      </c>
      <c r="H109" s="68">
        <f>H110</f>
        <v>0</v>
      </c>
      <c r="I109" s="31"/>
    </row>
    <row r="110" spans="1:9" ht="45.75" x14ac:dyDescent="0.25">
      <c r="A110" s="40" t="s">
        <v>9</v>
      </c>
      <c r="B110" s="59" t="s">
        <v>180</v>
      </c>
      <c r="C110" s="60" t="s">
        <v>143</v>
      </c>
      <c r="D110" s="61" t="s">
        <v>9</v>
      </c>
      <c r="E110" s="62"/>
      <c r="F110" s="63">
        <v>15780000</v>
      </c>
      <c r="G110" s="63"/>
      <c r="H110" s="63">
        <v>0</v>
      </c>
      <c r="I110" s="31"/>
    </row>
    <row r="111" spans="1:9" x14ac:dyDescent="0.25">
      <c r="A111" s="58" t="s">
        <v>9</v>
      </c>
      <c r="B111" s="41" t="s">
        <v>184</v>
      </c>
      <c r="C111" s="42" t="s">
        <v>207</v>
      </c>
      <c r="D111" s="43" t="s">
        <v>9</v>
      </c>
      <c r="E111" s="44">
        <f>E112</f>
        <v>0</v>
      </c>
      <c r="F111" s="45">
        <f>F112</f>
        <v>5926600</v>
      </c>
      <c r="G111" s="45">
        <f t="shared" ref="G111:H111" si="14">G112</f>
        <v>0</v>
      </c>
      <c r="H111" s="45">
        <f t="shared" si="14"/>
        <v>0</v>
      </c>
      <c r="I111" s="31"/>
    </row>
    <row r="112" spans="1:9" x14ac:dyDescent="0.25">
      <c r="A112" s="58" t="s">
        <v>9</v>
      </c>
      <c r="B112" s="59" t="s">
        <v>204</v>
      </c>
      <c r="C112" s="60" t="s">
        <v>206</v>
      </c>
      <c r="D112" s="61" t="s">
        <v>9</v>
      </c>
      <c r="E112" s="62">
        <f>E113</f>
        <v>0</v>
      </c>
      <c r="F112" s="68">
        <f t="shared" ref="F112:H112" si="15">F113</f>
        <v>5926600</v>
      </c>
      <c r="G112" s="68">
        <f t="shared" si="15"/>
        <v>0</v>
      </c>
      <c r="H112" s="68">
        <f t="shared" si="15"/>
        <v>0</v>
      </c>
      <c r="I112" s="31"/>
    </row>
    <row r="113" spans="1:9" ht="34.5" x14ac:dyDescent="0.25">
      <c r="A113" s="58"/>
      <c r="B113" s="59" t="s">
        <v>205</v>
      </c>
      <c r="C113" s="60" t="s">
        <v>208</v>
      </c>
      <c r="D113" s="61" t="s">
        <v>9</v>
      </c>
      <c r="E113" s="62"/>
      <c r="F113" s="68">
        <f>F114+F115</f>
        <v>5926600</v>
      </c>
      <c r="G113" s="68"/>
      <c r="H113" s="74">
        <f>H114+H115</f>
        <v>0</v>
      </c>
      <c r="I113" s="31"/>
    </row>
    <row r="114" spans="1:9" x14ac:dyDescent="0.25">
      <c r="A114" s="58"/>
      <c r="B114" s="59"/>
      <c r="C114" s="60" t="s">
        <v>247</v>
      </c>
      <c r="D114" s="61"/>
      <c r="E114" s="62"/>
      <c r="F114" s="68">
        <v>3126600</v>
      </c>
      <c r="G114" s="68"/>
      <c r="H114" s="74">
        <v>0</v>
      </c>
      <c r="I114" s="31"/>
    </row>
    <row r="115" spans="1:9" x14ac:dyDescent="0.25">
      <c r="A115" s="40" t="s">
        <v>9</v>
      </c>
      <c r="B115" s="59"/>
      <c r="C115" s="60" t="s">
        <v>254</v>
      </c>
      <c r="D115" s="61"/>
      <c r="E115" s="62"/>
      <c r="F115" s="68">
        <v>2800000</v>
      </c>
      <c r="G115" s="68"/>
      <c r="H115" s="74">
        <v>0</v>
      </c>
      <c r="I115" s="31"/>
    </row>
    <row r="116" spans="1:9" ht="23.25" x14ac:dyDescent="0.25">
      <c r="A116" s="58" t="s">
        <v>9</v>
      </c>
      <c r="B116" s="41" t="s">
        <v>179</v>
      </c>
      <c r="C116" s="42" t="s">
        <v>144</v>
      </c>
      <c r="D116" s="43" t="s">
        <v>9</v>
      </c>
      <c r="E116" s="44">
        <f>E117</f>
        <v>0</v>
      </c>
      <c r="F116" s="45">
        <f t="shared" ref="F116:H116" si="16">F117</f>
        <v>283200</v>
      </c>
      <c r="G116" s="45">
        <f t="shared" si="16"/>
        <v>0</v>
      </c>
      <c r="H116" s="45">
        <f t="shared" si="16"/>
        <v>29126.81</v>
      </c>
      <c r="I116" s="31"/>
    </row>
    <row r="117" spans="1:9" ht="23.25" x14ac:dyDescent="0.25">
      <c r="A117" s="58" t="s">
        <v>9</v>
      </c>
      <c r="B117" s="59" t="s">
        <v>178</v>
      </c>
      <c r="C117" s="60" t="s">
        <v>145</v>
      </c>
      <c r="D117" s="61" t="s">
        <v>9</v>
      </c>
      <c r="E117" s="62">
        <f>E118</f>
        <v>0</v>
      </c>
      <c r="F117" s="68">
        <f>F118</f>
        <v>283200</v>
      </c>
      <c r="G117" s="68">
        <f t="shared" ref="G117:H117" si="17">G118</f>
        <v>0</v>
      </c>
      <c r="H117" s="68">
        <f t="shared" si="17"/>
        <v>29126.81</v>
      </c>
      <c r="I117" s="31"/>
    </row>
    <row r="118" spans="1:9" ht="23.25" customHeight="1" x14ac:dyDescent="0.25">
      <c r="A118" s="40" t="s">
        <v>9</v>
      </c>
      <c r="B118" s="59" t="s">
        <v>177</v>
      </c>
      <c r="C118" s="60" t="s">
        <v>146</v>
      </c>
      <c r="D118" s="61" t="s">
        <v>9</v>
      </c>
      <c r="E118" s="62"/>
      <c r="F118" s="63">
        <v>283200</v>
      </c>
      <c r="G118" s="63"/>
      <c r="H118" s="63">
        <v>29126.81</v>
      </c>
      <c r="I118" s="31"/>
    </row>
    <row r="119" spans="1:9" x14ac:dyDescent="0.25">
      <c r="A119" s="58" t="s">
        <v>9</v>
      </c>
      <c r="B119" s="41" t="s">
        <v>176</v>
      </c>
      <c r="C119" s="42" t="s">
        <v>147</v>
      </c>
      <c r="D119" s="43" t="s">
        <v>9</v>
      </c>
      <c r="E119" s="44">
        <f>E120+E123+E122</f>
        <v>767585.94</v>
      </c>
      <c r="F119" s="45">
        <f>F120+F123+F122</f>
        <v>1767585.94</v>
      </c>
      <c r="G119" s="45">
        <f>G120+G123+G122</f>
        <v>0</v>
      </c>
      <c r="H119" s="45">
        <f>H120+H123+H122</f>
        <v>1000000</v>
      </c>
      <c r="I119" s="31"/>
    </row>
    <row r="120" spans="1:9" ht="34.5" x14ac:dyDescent="0.25">
      <c r="A120" s="58" t="s">
        <v>9</v>
      </c>
      <c r="B120" s="59" t="s">
        <v>175</v>
      </c>
      <c r="C120" s="60" t="s">
        <v>148</v>
      </c>
      <c r="D120" s="61" t="s">
        <v>9</v>
      </c>
      <c r="E120" s="62">
        <f>E121</f>
        <v>0</v>
      </c>
      <c r="F120" s="68">
        <f t="shared" ref="F120:G120" si="18">F121</f>
        <v>0</v>
      </c>
      <c r="G120" s="68">
        <f t="shared" si="18"/>
        <v>0</v>
      </c>
      <c r="H120" s="68">
        <f>H121</f>
        <v>0</v>
      </c>
      <c r="I120" s="31"/>
    </row>
    <row r="121" spans="1:9" ht="49.5" customHeight="1" x14ac:dyDescent="0.25">
      <c r="A121" s="58"/>
      <c r="B121" s="59" t="s">
        <v>174</v>
      </c>
      <c r="C121" s="60" t="s">
        <v>149</v>
      </c>
      <c r="D121" s="61" t="s">
        <v>9</v>
      </c>
      <c r="E121" s="62">
        <f>F121</f>
        <v>0</v>
      </c>
      <c r="F121" s="63">
        <v>0</v>
      </c>
      <c r="G121" s="63">
        <f>H121</f>
        <v>0</v>
      </c>
      <c r="H121" s="63">
        <f>0</f>
        <v>0</v>
      </c>
      <c r="I121" s="31"/>
    </row>
    <row r="122" spans="1:9" ht="57" x14ac:dyDescent="0.25">
      <c r="A122" s="58" t="s">
        <v>9</v>
      </c>
      <c r="B122" s="59" t="s">
        <v>212</v>
      </c>
      <c r="C122" s="60" t="s">
        <v>213</v>
      </c>
      <c r="D122" s="61"/>
      <c r="E122" s="62">
        <f>F122</f>
        <v>0</v>
      </c>
      <c r="F122" s="63">
        <f>0</f>
        <v>0</v>
      </c>
      <c r="G122" s="63">
        <f>H122</f>
        <v>0</v>
      </c>
      <c r="H122" s="63">
        <f>0</f>
        <v>0</v>
      </c>
      <c r="I122" s="31"/>
    </row>
    <row r="123" spans="1:9" x14ac:dyDescent="0.25">
      <c r="A123" s="58" t="s">
        <v>9</v>
      </c>
      <c r="B123" s="59" t="s">
        <v>173</v>
      </c>
      <c r="C123" s="60" t="s">
        <v>150</v>
      </c>
      <c r="D123" s="61" t="s">
        <v>9</v>
      </c>
      <c r="E123" s="62">
        <f>E124</f>
        <v>767585.94</v>
      </c>
      <c r="F123" s="68">
        <f t="shared" ref="F123:H123" si="19">F124</f>
        <v>1767585.94</v>
      </c>
      <c r="G123" s="68">
        <f>G124</f>
        <v>0</v>
      </c>
      <c r="H123" s="68">
        <f t="shared" si="19"/>
        <v>1000000</v>
      </c>
      <c r="I123" s="31"/>
    </row>
    <row r="124" spans="1:9" ht="22.5" customHeight="1" x14ac:dyDescent="0.25">
      <c r="A124" s="58"/>
      <c r="B124" s="59" t="s">
        <v>172</v>
      </c>
      <c r="C124" s="60" t="s">
        <v>151</v>
      </c>
      <c r="D124" s="61" t="s">
        <v>9</v>
      </c>
      <c r="E124" s="62">
        <f>E125+E127+E129+E130+E131+E128</f>
        <v>767585.94</v>
      </c>
      <c r="F124" s="68">
        <f>F125+F126+F127+F128+F131+F129+F130</f>
        <v>1767585.94</v>
      </c>
      <c r="G124" s="68">
        <f>G125+G131+G126+G127+G128+G129+G130</f>
        <v>0</v>
      </c>
      <c r="H124" s="68">
        <f>H125+H127+H126+H131+H128+H129+H130</f>
        <v>1000000</v>
      </c>
      <c r="I124" s="31"/>
    </row>
    <row r="125" spans="1:9" ht="26.25" customHeight="1" x14ac:dyDescent="0.25">
      <c r="A125" s="58"/>
      <c r="B125" s="59"/>
      <c r="C125" s="60" t="s">
        <v>203</v>
      </c>
      <c r="D125" s="61"/>
      <c r="E125" s="62">
        <f t="shared" ref="E125:E131" si="20">F125</f>
        <v>15300</v>
      </c>
      <c r="F125" s="63">
        <f>15300</f>
        <v>15300</v>
      </c>
      <c r="G125" s="63">
        <f>H125</f>
        <v>0</v>
      </c>
      <c r="H125" s="63">
        <v>0</v>
      </c>
      <c r="I125" s="31"/>
    </row>
    <row r="126" spans="1:9" ht="0.75" customHeight="1" x14ac:dyDescent="0.25">
      <c r="A126" s="58"/>
      <c r="B126" s="59"/>
      <c r="C126" s="60" t="s">
        <v>249</v>
      </c>
      <c r="D126" s="61"/>
      <c r="E126" s="62"/>
      <c r="F126" s="63">
        <v>0</v>
      </c>
      <c r="G126" s="63"/>
      <c r="H126" s="63">
        <v>0</v>
      </c>
      <c r="I126" s="31"/>
    </row>
    <row r="127" spans="1:9" ht="18" customHeight="1" x14ac:dyDescent="0.25">
      <c r="A127" s="58"/>
      <c r="B127" s="59"/>
      <c r="C127" s="60" t="s">
        <v>215</v>
      </c>
      <c r="D127" s="61"/>
      <c r="E127" s="62">
        <f>F127</f>
        <v>141862.98000000001</v>
      </c>
      <c r="F127" s="63">
        <v>141862.98000000001</v>
      </c>
      <c r="G127" s="63">
        <f t="shared" ref="G127" si="21">H127</f>
        <v>0</v>
      </c>
      <c r="H127" s="63">
        <v>0</v>
      </c>
      <c r="I127" s="31"/>
    </row>
    <row r="128" spans="1:9" ht="17.25" customHeight="1" x14ac:dyDescent="0.25">
      <c r="A128" s="58"/>
      <c r="B128" s="59"/>
      <c r="C128" s="60" t="s">
        <v>255</v>
      </c>
      <c r="D128" s="61"/>
      <c r="E128" s="94">
        <f>0</f>
        <v>0</v>
      </c>
      <c r="F128" s="63">
        <v>1000000</v>
      </c>
      <c r="G128" s="63">
        <f>0</f>
        <v>0</v>
      </c>
      <c r="H128" s="63">
        <v>1000000</v>
      </c>
      <c r="I128" s="31"/>
    </row>
    <row r="129" spans="1:9" ht="1.5" hidden="1" customHeight="1" x14ac:dyDescent="0.25">
      <c r="A129" s="58"/>
      <c r="B129" s="59"/>
      <c r="C129" s="60" t="s">
        <v>251</v>
      </c>
      <c r="D129" s="61"/>
      <c r="E129" s="62">
        <f>F129</f>
        <v>0</v>
      </c>
      <c r="F129" s="63">
        <v>0</v>
      </c>
      <c r="G129" s="63">
        <f>H129</f>
        <v>0</v>
      </c>
      <c r="H129" s="63">
        <v>0</v>
      </c>
      <c r="I129" s="31"/>
    </row>
    <row r="130" spans="1:9" ht="26.25" hidden="1" customHeight="1" x14ac:dyDescent="0.25">
      <c r="A130" s="58"/>
      <c r="B130" s="59"/>
      <c r="C130" s="60" t="s">
        <v>238</v>
      </c>
      <c r="D130" s="85"/>
      <c r="E130" s="62">
        <f>F130</f>
        <v>0</v>
      </c>
      <c r="F130" s="63">
        <v>0</v>
      </c>
      <c r="G130" s="63">
        <v>0</v>
      </c>
      <c r="H130" s="63">
        <v>0</v>
      </c>
      <c r="I130" s="31"/>
    </row>
    <row r="131" spans="1:9" ht="19.5" customHeight="1" x14ac:dyDescent="0.25">
      <c r="A131" s="46" t="s">
        <v>9</v>
      </c>
      <c r="B131" s="59"/>
      <c r="C131" s="60" t="s">
        <v>256</v>
      </c>
      <c r="D131" s="61"/>
      <c r="E131" s="62">
        <f t="shared" si="20"/>
        <v>610422.96</v>
      </c>
      <c r="F131" s="63">
        <v>610422.96</v>
      </c>
      <c r="G131" s="63">
        <f>H131</f>
        <v>0</v>
      </c>
      <c r="H131" s="63">
        <v>0</v>
      </c>
      <c r="I131" s="31"/>
    </row>
    <row r="132" spans="1:9" x14ac:dyDescent="0.25">
      <c r="A132" s="52" t="s">
        <v>9</v>
      </c>
      <c r="B132" s="47" t="s">
        <v>153</v>
      </c>
      <c r="C132" s="48" t="s">
        <v>152</v>
      </c>
      <c r="D132" s="49" t="s">
        <v>9</v>
      </c>
      <c r="E132" s="50">
        <f>E133</f>
        <v>0</v>
      </c>
      <c r="F132" s="51">
        <f t="shared" ref="F132:H132" si="22">F133</f>
        <v>225000</v>
      </c>
      <c r="G132" s="51">
        <f t="shared" si="22"/>
        <v>0</v>
      </c>
      <c r="H132" s="51">
        <f t="shared" si="22"/>
        <v>0</v>
      </c>
      <c r="I132" s="31"/>
    </row>
    <row r="133" spans="1:9" ht="23.25" x14ac:dyDescent="0.25">
      <c r="A133" s="58" t="s">
        <v>9</v>
      </c>
      <c r="B133" s="53" t="s">
        <v>167</v>
      </c>
      <c r="C133" s="54" t="s">
        <v>154</v>
      </c>
      <c r="D133" s="55" t="s">
        <v>9</v>
      </c>
      <c r="E133" s="56">
        <f>E134+E135</f>
        <v>0</v>
      </c>
      <c r="F133" s="57">
        <f>F134+F135</f>
        <v>225000</v>
      </c>
      <c r="G133" s="57">
        <f>G134+G135</f>
        <v>0</v>
      </c>
      <c r="H133" s="57">
        <f>H134+H135</f>
        <v>0</v>
      </c>
      <c r="I133" s="31"/>
    </row>
    <row r="134" spans="1:9" ht="34.5" x14ac:dyDescent="0.25">
      <c r="A134" s="58" t="s">
        <v>9</v>
      </c>
      <c r="B134" s="59" t="s">
        <v>168</v>
      </c>
      <c r="C134" s="60" t="s">
        <v>155</v>
      </c>
      <c r="D134" s="61" t="s">
        <v>9</v>
      </c>
      <c r="E134" s="62"/>
      <c r="F134" s="63">
        <v>0</v>
      </c>
      <c r="G134" s="63"/>
      <c r="H134" s="63">
        <v>0</v>
      </c>
      <c r="I134" s="31"/>
    </row>
    <row r="135" spans="1:9" ht="23.25" x14ac:dyDescent="0.25">
      <c r="A135" s="58"/>
      <c r="B135" s="59" t="s">
        <v>169</v>
      </c>
      <c r="C135" s="60" t="s">
        <v>154</v>
      </c>
      <c r="D135" s="61" t="s">
        <v>9</v>
      </c>
      <c r="E135" s="62"/>
      <c r="F135" s="63">
        <v>225000</v>
      </c>
      <c r="G135" s="63"/>
      <c r="H135" s="63">
        <v>0</v>
      </c>
      <c r="I135" s="31"/>
    </row>
    <row r="136" spans="1:9" ht="24.75" customHeight="1" x14ac:dyDescent="0.25">
      <c r="A136" s="58"/>
      <c r="B136" s="47" t="s">
        <v>242</v>
      </c>
      <c r="C136" s="48" t="s">
        <v>243</v>
      </c>
      <c r="D136" s="61"/>
      <c r="E136" s="62"/>
      <c r="F136" s="63"/>
      <c r="G136" s="63"/>
      <c r="H136" s="63">
        <f>H137</f>
        <v>0</v>
      </c>
      <c r="I136" s="31"/>
    </row>
    <row r="137" spans="1:9" ht="23.25" x14ac:dyDescent="0.25">
      <c r="A137" s="40" t="s">
        <v>9</v>
      </c>
      <c r="B137" s="59" t="s">
        <v>241</v>
      </c>
      <c r="C137" s="60" t="s">
        <v>240</v>
      </c>
      <c r="D137" s="61"/>
      <c r="E137" s="62"/>
      <c r="F137" s="63"/>
      <c r="G137" s="63"/>
      <c r="H137" s="63">
        <v>0</v>
      </c>
      <c r="I137" s="31"/>
    </row>
    <row r="138" spans="1:9" ht="34.5" x14ac:dyDescent="0.25">
      <c r="A138" s="58" t="s">
        <v>9</v>
      </c>
      <c r="B138" s="41" t="s">
        <v>157</v>
      </c>
      <c r="C138" s="42" t="s">
        <v>156</v>
      </c>
      <c r="D138" s="43" t="s">
        <v>9</v>
      </c>
      <c r="E138" s="44">
        <f>E139+E140</f>
        <v>0</v>
      </c>
      <c r="F138" s="45">
        <f t="shared" ref="F138:H138" si="23">F139+F140</f>
        <v>0</v>
      </c>
      <c r="G138" s="45">
        <f t="shared" si="23"/>
        <v>0</v>
      </c>
      <c r="H138" s="45">
        <f t="shared" si="23"/>
        <v>-7761</v>
      </c>
      <c r="I138" s="31"/>
    </row>
    <row r="139" spans="1:9" ht="34.5" x14ac:dyDescent="0.25">
      <c r="A139" s="58" t="s">
        <v>9</v>
      </c>
      <c r="B139" s="59" t="s">
        <v>170</v>
      </c>
      <c r="C139" s="60" t="s">
        <v>158</v>
      </c>
      <c r="D139" s="61" t="s">
        <v>9</v>
      </c>
      <c r="E139" s="62"/>
      <c r="F139" s="63"/>
      <c r="G139" s="63"/>
      <c r="H139" s="63"/>
      <c r="I139" s="31"/>
    </row>
    <row r="140" spans="1:9" ht="37.5" customHeight="1" x14ac:dyDescent="0.25">
      <c r="B140" s="59" t="s">
        <v>171</v>
      </c>
      <c r="C140" s="60" t="s">
        <v>159</v>
      </c>
      <c r="D140" s="61" t="s">
        <v>9</v>
      </c>
      <c r="E140" s="62"/>
      <c r="F140" s="63"/>
      <c r="G140" s="63"/>
      <c r="H140" s="63">
        <v>-7761</v>
      </c>
      <c r="I140" s="80"/>
    </row>
    <row r="141" spans="1:9" x14ac:dyDescent="0.25">
      <c r="C141" s="80"/>
      <c r="D141" s="80"/>
      <c r="E141" s="80"/>
      <c r="F141" s="80"/>
      <c r="G141" s="80"/>
      <c r="H141" s="80"/>
    </row>
    <row r="142" spans="1:9" x14ac:dyDescent="0.25">
      <c r="B142" s="86" t="s">
        <v>230</v>
      </c>
      <c r="E142" s="86" t="s">
        <v>231</v>
      </c>
    </row>
    <row r="144" spans="1:9" x14ac:dyDescent="0.25">
      <c r="B144" s="86" t="s">
        <v>232</v>
      </c>
      <c r="E144" s="86" t="s">
        <v>233</v>
      </c>
    </row>
  </sheetData>
  <mergeCells count="16"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  <mergeCell ref="A10:A12"/>
    <mergeCell ref="B10:B12"/>
    <mergeCell ref="A4:B4"/>
    <mergeCell ref="A8:B8"/>
    <mergeCell ref="C3:F3"/>
    <mergeCell ref="C4:F4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2023-03-02T06:23:39Z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