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<sst xmlns="http://schemas.openxmlformats.org/spreadsheetml/2006/main" count="63" uniqueCount="54">
  <si>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</si>
  <si>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</si>
  <si>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</si>
  <si>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</si>
  <si>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</si>
  <si>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</si>
  <si>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</si>
  <si>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</si>
  <si>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</si>
  <si>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</si>
  <si>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</si>
  <si>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</si>
  <si>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</si>
  <si>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</si>
  <si>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</si>
  <si>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</si>
  <si>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</si>
  <si>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</si>
  <si>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</si>
  <si>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</si>
  <si>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</si>
  <si>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</si>
  <si>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</si>
  <si>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</si>
  <si>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</si>
  <si>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</si>
  <si>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</si>
  <si>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</si>
  <si>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</si>
  <si>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</si>
  <si>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</si>
  <si>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</si>
  <si>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</si>
  <si>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</si>
  <si>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</si>
  <si>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</si>
  <si>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</si>
  <si>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</si>
  <si>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</si>
  <si>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</si>
  <si>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</si>
  <si>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</si>
  <si>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</si>
  <si>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</si>
  <si>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</si>
  <si>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</si>
  <si>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</si>
  <si>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</si>
  <si>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</si>
  <si>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</si>
  <si>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</si>
  <si>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0113</t>
  </si>
  <si>
    <t>Другие общегосударственные вопросы</t>
  </si>
  <si>
    <t>по Латненскому городскому поселению на 01.04.2023г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</si>
</sst>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2" fontId="38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0</v>
          </cell>
          <cell r="G7">
            <v>0</v>
          </cell>
        </row>
        <row r="14">
          <cell r="E14">
            <v>0</v>
          </cell>
          <cell r="G14">
            <v>0</v>
          </cell>
        </row>
        <row r="27">
          <cell r="E27">
            <v>3926000</v>
          </cell>
          <cell r="G27">
            <v>760000.51</v>
          </cell>
        </row>
        <row r="31">
          <cell r="E31">
            <v>196000</v>
          </cell>
          <cell r="G31">
            <v>47756.29</v>
          </cell>
        </row>
        <row r="40">
          <cell r="E40">
            <v>1186000</v>
          </cell>
          <cell r="G40">
            <v>160933.58000000002</v>
          </cell>
        </row>
        <row r="43">
          <cell r="E43">
            <v>59200</v>
          </cell>
          <cell r="G43">
            <v>14422.38</v>
          </cell>
        </row>
        <row r="46">
          <cell r="E46">
            <v>21503100</v>
          </cell>
          <cell r="G46">
            <v>0</v>
          </cell>
        </row>
        <row r="68">
          <cell r="E68">
            <v>2210000</v>
          </cell>
          <cell r="G68">
            <v>324572.13</v>
          </cell>
        </row>
        <row r="114">
          <cell r="E114">
            <v>28000</v>
          </cell>
          <cell r="G114">
            <v>8621.33</v>
          </cell>
        </row>
        <row r="133">
          <cell r="E133">
            <v>50000</v>
          </cell>
          <cell r="G133">
            <v>0</v>
          </cell>
        </row>
        <row r="147">
          <cell r="E147">
            <v>15300</v>
          </cell>
          <cell r="G147">
            <v>0</v>
          </cell>
        </row>
        <row r="151">
          <cell r="E151">
            <v>3036000</v>
          </cell>
          <cell r="G151">
            <v>359549</v>
          </cell>
        </row>
        <row r="166">
          <cell r="E166">
            <v>357000</v>
          </cell>
          <cell r="G166">
            <v>205500</v>
          </cell>
        </row>
        <row r="171">
          <cell r="E171">
            <v>120000</v>
          </cell>
          <cell r="G171">
            <v>0</v>
          </cell>
        </row>
        <row r="189">
          <cell r="E189">
            <v>7481468.48</v>
          </cell>
          <cell r="G189">
            <v>436232.32999999996</v>
          </cell>
        </row>
        <row r="204">
          <cell r="E204">
            <v>27327022.96</v>
          </cell>
          <cell r="G204">
            <v>866810.04</v>
          </cell>
        </row>
        <row r="236">
          <cell r="E236">
            <v>0</v>
          </cell>
          <cell r="G236">
            <v>0</v>
          </cell>
        </row>
        <row r="258">
          <cell r="E258">
            <v>50000</v>
          </cell>
          <cell r="G258">
            <v>0</v>
          </cell>
        </row>
        <row r="272">
          <cell r="E272">
            <v>695000</v>
          </cell>
          <cell r="G272">
            <v>237994.48</v>
          </cell>
        </row>
        <row r="275">
          <cell r="E275">
            <v>1986862.98</v>
          </cell>
          <cell r="G275">
            <v>651054.73</v>
          </cell>
        </row>
        <row r="278">
          <cell r="E278">
            <v>0</v>
          </cell>
          <cell r="G278">
            <v>0</v>
          </cell>
        </row>
        <row r="281">
          <cell r="E281">
            <v>306000</v>
          </cell>
          <cell r="G281">
            <v>68105.97</v>
          </cell>
        </row>
        <row r="286">
          <cell r="E286">
            <v>50000</v>
          </cell>
          <cell r="G286">
            <v>0</v>
          </cell>
        </row>
        <row r="291">
          <cell r="E291">
            <v>6738000</v>
          </cell>
          <cell r="G291">
            <v>1244000</v>
          </cell>
        </row>
        <row r="296">
          <cell r="E296">
            <v>622000</v>
          </cell>
          <cell r="G296">
            <v>621199.41</v>
          </cell>
        </row>
        <row r="299">
          <cell r="E299">
            <v>1799000</v>
          </cell>
        </row>
        <row r="300">
          <cell r="G300">
            <v>348000</v>
          </cell>
        </row>
        <row r="312">
          <cell r="E312">
            <v>4000</v>
          </cell>
          <cell r="F312">
            <v>0</v>
          </cell>
        </row>
        <row r="317">
          <cell r="E317">
            <v>0</v>
          </cell>
          <cell r="G317">
            <v>0</v>
          </cell>
        </row>
        <row r="322">
          <cell r="E322">
            <v>24000</v>
          </cell>
        </row>
        <row r="323">
          <cell r="G323">
            <v>9902</v>
          </cell>
        </row>
        <row r="324">
          <cell r="E324">
            <v>0</v>
          </cell>
          <cell r="G324">
            <v>0</v>
          </cell>
        </row>
        <row r="327">
          <cell r="E327">
            <v>650000</v>
          </cell>
          <cell r="G327">
            <v>206425</v>
          </cell>
        </row>
        <row r="329">
          <cell r="E329">
            <v>0</v>
          </cell>
        </row>
        <row r="330">
          <cell r="G330">
            <v>0</v>
          </cell>
        </row>
        <row r="332">
          <cell r="G332">
            <v>138560.33</v>
          </cell>
        </row>
        <row r="333">
          <cell r="E333">
            <v>150000</v>
          </cell>
        </row>
        <row r="339">
          <cell r="E339">
            <v>0</v>
          </cell>
          <cell r="G3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I5">
            <v>15300</v>
          </cell>
          <cell r="J5">
            <v>0</v>
          </cell>
        </row>
        <row r="8">
          <cell r="I8">
            <v>21479100</v>
          </cell>
          <cell r="J8">
            <v>0</v>
          </cell>
        </row>
        <row r="9">
          <cell r="I9">
            <v>141862.98</v>
          </cell>
          <cell r="J9">
            <v>0</v>
          </cell>
        </row>
        <row r="10">
          <cell r="I10">
            <v>6895468.48</v>
          </cell>
        </row>
        <row r="11">
          <cell r="I11">
            <v>3126600</v>
          </cell>
          <cell r="J11">
            <v>0</v>
          </cell>
        </row>
        <row r="12">
          <cell r="I12">
            <v>2800000</v>
          </cell>
          <cell r="J12">
            <v>0</v>
          </cell>
        </row>
        <row r="13">
          <cell r="G13">
            <v>15464400</v>
          </cell>
          <cell r="H13">
            <v>0</v>
          </cell>
          <cell r="I13">
            <v>315600</v>
          </cell>
          <cell r="J13">
            <v>0</v>
          </cell>
        </row>
        <row r="14">
          <cell r="J14">
            <v>0</v>
          </cell>
        </row>
        <row r="15">
          <cell r="G15">
            <v>598214</v>
          </cell>
          <cell r="H15">
            <v>0</v>
          </cell>
          <cell r="I15">
            <v>12208.96</v>
          </cell>
          <cell r="J15">
            <v>0</v>
          </cell>
        </row>
        <row r="17">
          <cell r="I17">
            <v>1000000</v>
          </cell>
          <cell r="J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L30" sqref="L30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68" t="s">
        <v>12</v>
      </c>
      <c r="I1" s="68"/>
      <c r="J1" s="68"/>
      <c r="K1" s="68"/>
    </row>
    <row r="3" spans="1:10" ht="1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69" t="s">
        <v>53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" hidden="1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4" t="s">
        <v>0</v>
      </c>
      <c r="B7" s="54" t="s">
        <v>7</v>
      </c>
      <c r="C7" s="63" t="s">
        <v>1</v>
      </c>
      <c r="D7" s="64"/>
      <c r="E7" s="64"/>
      <c r="F7" s="64"/>
      <c r="G7" s="64"/>
      <c r="H7" s="64"/>
      <c r="I7" s="59" t="s">
        <v>3</v>
      </c>
      <c r="J7" s="60"/>
    </row>
    <row r="8" spans="1:10" ht="27.75" customHeight="1">
      <c r="A8" s="55"/>
      <c r="B8" s="55"/>
      <c r="C8" s="65" t="s">
        <v>2</v>
      </c>
      <c r="D8" s="66"/>
      <c r="E8" s="65" t="s">
        <v>13</v>
      </c>
      <c r="F8" s="66"/>
      <c r="G8" s="65" t="s">
        <v>9</v>
      </c>
      <c r="H8" s="66"/>
      <c r="I8" s="61"/>
      <c r="J8" s="62"/>
    </row>
    <row r="9" spans="1:10" ht="15">
      <c r="A9" s="56"/>
      <c r="B9" s="56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7" t="s">
        <v>33</v>
      </c>
      <c r="B10" s="45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58"/>
      <c r="B11" s="46"/>
      <c r="C11" s="28"/>
      <c r="D11" s="28"/>
      <c r="E11" s="24"/>
      <c r="F11" s="24"/>
      <c r="G11" s="35">
        <f>'[1]Sheet2'!$E$27+'[1]Sheet2'!$E$40+'[1]Sheet2'!$E$68+'[1]Sheet2'!$E$327+'[1]Sheet2'!$E$322+'[1]Sheet2'!$E$333+'[1]Sheet2'!$E$272</f>
        <v>8841000</v>
      </c>
      <c r="H11" s="25">
        <f>'[1]Sheet2'!$G$27+'[1]Sheet2'!$G$40+'[1]Sheet2'!$G$68+'[1]Sheet2'!$G$323+'[1]Sheet2'!$G$327+'[1]Sheet2'!$G$272+'[1]Sheet2'!$G$332</f>
        <v>1838388.0300000003</v>
      </c>
      <c r="I11" s="25">
        <f>E11+G11</f>
        <v>8841000</v>
      </c>
      <c r="J11" s="25">
        <f>F11+H11</f>
        <v>1838388.0300000003</v>
      </c>
    </row>
    <row r="12" spans="1:10" ht="28.5" customHeight="1">
      <c r="A12" s="13" t="s">
        <v>52</v>
      </c>
      <c r="B12" s="20" t="s">
        <v>51</v>
      </c>
      <c r="C12" s="28"/>
      <c r="D12" s="28"/>
      <c r="E12" s="28"/>
      <c r="F12" s="28"/>
      <c r="G12" s="35">
        <f>'[1]Sheet2'!$E$317</f>
        <v>0</v>
      </c>
      <c r="H12" s="25">
        <f>'[1]Sheet2'!$G$317</f>
        <v>0</v>
      </c>
      <c r="I12" s="25">
        <f>G12</f>
        <v>0</v>
      </c>
      <c r="J12" s="25">
        <f>H12</f>
        <v>0</v>
      </c>
    </row>
    <row r="13" spans="1:10" ht="61.5" customHeight="1">
      <c r="A13" s="50" t="s">
        <v>20</v>
      </c>
      <c r="B13" s="45" t="s">
        <v>21</v>
      </c>
      <c r="C13" s="49">
        <f>'[1]Sheet2'!$E$114+'[1]Sheet2'!$E$43+'[1]Sheet2'!$E$31</f>
        <v>283200</v>
      </c>
      <c r="D13" s="49">
        <f>'[1]Sheet2'!$G$31+'[1]Sheet2'!$G$43+'[1]Sheet2'!$G$114</f>
        <v>70800</v>
      </c>
      <c r="E13" s="43"/>
      <c r="F13" s="43"/>
      <c r="G13" s="43"/>
      <c r="H13" s="43"/>
      <c r="I13" s="47">
        <f>C13</f>
        <v>283200</v>
      </c>
      <c r="J13" s="47">
        <f>D13</f>
        <v>70800</v>
      </c>
    </row>
    <row r="14" spans="1:10" ht="30.75" customHeight="1" hidden="1">
      <c r="A14" s="51"/>
      <c r="B14" s="46"/>
      <c r="C14" s="44"/>
      <c r="D14" s="44"/>
      <c r="E14" s="44"/>
      <c r="F14" s="44"/>
      <c r="G14" s="44"/>
      <c r="H14" s="44"/>
      <c r="I14" s="48"/>
      <c r="J14" s="48"/>
    </row>
    <row r="15" spans="1:10" ht="24.75">
      <c r="A15" s="1" t="s">
        <v>32</v>
      </c>
      <c r="B15" s="2" t="s">
        <v>22</v>
      </c>
      <c r="C15" s="1"/>
      <c r="D15" s="1"/>
      <c r="E15" s="16"/>
      <c r="F15" s="16"/>
      <c r="G15" s="16">
        <f>'[1]Sheet2'!$E$133</f>
        <v>50000</v>
      </c>
      <c r="H15" s="16">
        <f>'[1]Sheet2'!$G$133</f>
        <v>0</v>
      </c>
      <c r="I15" s="16">
        <f>G15</f>
        <v>50000</v>
      </c>
      <c r="J15" s="16">
        <f>H15</f>
        <v>0</v>
      </c>
    </row>
    <row r="16" spans="1:10" ht="21" customHeight="1">
      <c r="A16" s="13" t="s">
        <v>41</v>
      </c>
      <c r="B16" s="30" t="s">
        <v>42</v>
      </c>
      <c r="C16" s="13"/>
      <c r="D16" s="13"/>
      <c r="E16" s="26">
        <f>'[2]Лист1'!$I$5</f>
        <v>15300</v>
      </c>
      <c r="F16" s="27">
        <f>'[2]Лист1'!$J$5</f>
        <v>0</v>
      </c>
      <c r="G16" s="27">
        <f>'[1]Sheet2'!$E$147-E16</f>
        <v>0</v>
      </c>
      <c r="H16" s="27">
        <f>'[1]Sheet2'!$G$147-F16</f>
        <v>0</v>
      </c>
      <c r="I16" s="27">
        <f>E16+G16</f>
        <v>15300</v>
      </c>
      <c r="J16" s="16">
        <f>F16+H16</f>
        <v>0</v>
      </c>
    </row>
    <row r="17" spans="1:10" ht="24.75" customHeight="1">
      <c r="A17" s="13" t="s">
        <v>36</v>
      </c>
      <c r="B17" s="30" t="s">
        <v>35</v>
      </c>
      <c r="C17" s="27"/>
      <c r="D17" s="27">
        <f>+'[2]Лист1'!$H$15</f>
        <v>0</v>
      </c>
      <c r="E17" s="26"/>
      <c r="F17" s="27"/>
      <c r="G17" s="27">
        <f>'[1]Sheet2'!$E$166-E17-C17</f>
        <v>357000</v>
      </c>
      <c r="H17" s="27">
        <f>'[1]Sheet2'!$G$166-F17-D17</f>
        <v>205500</v>
      </c>
      <c r="I17" s="27">
        <f>E17+G17+C17</f>
        <v>357000</v>
      </c>
      <c r="J17" s="16">
        <f>F17+H17+D17</f>
        <v>205500</v>
      </c>
    </row>
    <row r="18" spans="1:10" ht="40.5" customHeight="1">
      <c r="A18" s="50" t="s">
        <v>23</v>
      </c>
      <c r="B18" s="45" t="s">
        <v>24</v>
      </c>
      <c r="C18" s="43"/>
      <c r="D18" s="43"/>
      <c r="E18" s="47">
        <f>'[2]Лист1'!$I$8</f>
        <v>21479100</v>
      </c>
      <c r="F18" s="47">
        <f>'[2]Лист1'!$J$8</f>
        <v>0</v>
      </c>
      <c r="G18" s="52">
        <f>'[1]Sheet2'!$E$151+'[1]Sheet2'!$E$296-E18+'[1]Sheet2'!$E$46</f>
        <v>3682000</v>
      </c>
      <c r="H18" s="49">
        <f>'[1]Sheet2'!$G$151+'[1]Sheet2'!$G$296-F18+'[1]Sheet2'!$G$46</f>
        <v>980748.41</v>
      </c>
      <c r="I18" s="47">
        <f>E18+G18</f>
        <v>25161100</v>
      </c>
      <c r="J18" s="37">
        <f>H18+F18</f>
        <v>980748.41</v>
      </c>
    </row>
    <row r="19" spans="1:10" ht="17.25" customHeight="1" hidden="1">
      <c r="A19" s="51"/>
      <c r="B19" s="46"/>
      <c r="C19" s="44"/>
      <c r="D19" s="44"/>
      <c r="E19" s="48"/>
      <c r="F19" s="44"/>
      <c r="G19" s="53"/>
      <c r="H19" s="44"/>
      <c r="I19" s="44"/>
      <c r="J19" s="29"/>
    </row>
    <row r="20" spans="1:10" ht="30.75" customHeight="1">
      <c r="A20" s="1" t="s">
        <v>25</v>
      </c>
      <c r="B20" s="2" t="s">
        <v>16</v>
      </c>
      <c r="C20" s="1"/>
      <c r="D20" s="16"/>
      <c r="E20" s="16"/>
      <c r="F20" s="16"/>
      <c r="G20" s="16">
        <f>'[1]Sheet2'!$E$171</f>
        <v>120000</v>
      </c>
      <c r="H20" s="16">
        <f>'[1]Sheet2'!$G$171</f>
        <v>0</v>
      </c>
      <c r="I20" s="16">
        <f>C20+E20+G20</f>
        <v>120000</v>
      </c>
      <c r="J20" s="31">
        <f>F20+H20</f>
        <v>0</v>
      </c>
    </row>
    <row r="21" spans="1:10" ht="15">
      <c r="A21" s="50" t="s">
        <v>26</v>
      </c>
      <c r="B21" s="45" t="s">
        <v>17</v>
      </c>
      <c r="C21" s="47"/>
      <c r="D21" s="47">
        <v>0</v>
      </c>
      <c r="E21" s="47">
        <f>'[2]Лист1'!$I$10</f>
        <v>6895468.48</v>
      </c>
      <c r="F21" s="47">
        <f>'[2]Лист1'!$J$10</f>
        <v>0</v>
      </c>
      <c r="G21" s="49">
        <f>'[1]Sheet2'!$E$189+'[1]Sheet2'!$E$299-E21</f>
        <v>2385000</v>
      </c>
      <c r="H21" s="47">
        <f>'[1]Sheet2'!$G$189+'[1]Sheet2'!$G$300</f>
        <v>784232.33</v>
      </c>
      <c r="I21" s="49">
        <f>G21+E21</f>
        <v>9280468.48</v>
      </c>
      <c r="J21" s="47">
        <f>H21</f>
        <v>784232.33</v>
      </c>
    </row>
    <row r="22" spans="1:10" ht="15">
      <c r="A22" s="51"/>
      <c r="B22" s="46"/>
      <c r="C22" s="44"/>
      <c r="D22" s="44"/>
      <c r="E22" s="44"/>
      <c r="F22" s="44"/>
      <c r="G22" s="44"/>
      <c r="H22" s="48"/>
      <c r="I22" s="44"/>
      <c r="J22" s="48"/>
    </row>
    <row r="23" spans="1:10" ht="24.75">
      <c r="A23" s="1" t="s">
        <v>26</v>
      </c>
      <c r="B23" s="14" t="s">
        <v>18</v>
      </c>
      <c r="C23" s="40">
        <f>'[2]Лист1'!$G$13+'[2]Лист1'!$G$15</f>
        <v>16062614</v>
      </c>
      <c r="D23" s="40">
        <f>'[2]Лист1'!$H$13+'[2]Лист1'!$H$15</f>
        <v>0</v>
      </c>
      <c r="E23" s="40">
        <f>'[2]Лист1'!$I$13+'[2]Лист1'!$I$12+'[2]Лист1'!$I$11+'[2]Лист1'!$I$9+'[2]Лист1'!$I$17+'[2]Лист1'!$I$15</f>
        <v>7396271.94</v>
      </c>
      <c r="F23" s="40">
        <f>'[2]Лист1'!$J$9+'[2]Лист1'!$J$11+'[2]Лист1'!$J$12+'[2]Лист1'!$J$13+'[2]Лист1'!$J$14+'[2]Лист1'!$J$17+'[2]Лист1'!$J$15</f>
        <v>0</v>
      </c>
      <c r="G23" s="32">
        <f>'[1]Sheet2'!$E$204+'[1]Sheet2'!$E$275-E23-C23</f>
        <v>5855000</v>
      </c>
      <c r="H23" s="32">
        <f>'[1]Sheet2'!$G$204+'[1]Sheet2'!$G$275-F23-D23</f>
        <v>1517864.77</v>
      </c>
      <c r="I23" s="36">
        <f>G23+E23+C23</f>
        <v>29313885.94</v>
      </c>
      <c r="J23" s="32">
        <f>D23+F23+H23</f>
        <v>1517864.77</v>
      </c>
    </row>
    <row r="24" spans="1:10" ht="24.75">
      <c r="A24" s="13" t="s">
        <v>34</v>
      </c>
      <c r="B24" s="14" t="s">
        <v>18</v>
      </c>
      <c r="C24" s="15"/>
      <c r="D24" s="15"/>
      <c r="E24" s="15"/>
      <c r="F24" s="15"/>
      <c r="G24" s="15"/>
      <c r="H24" s="15"/>
      <c r="I24" s="15"/>
      <c r="J24" s="15"/>
    </row>
    <row r="25" spans="1:10" ht="15">
      <c r="A25" s="13" t="s">
        <v>37</v>
      </c>
      <c r="B25" s="14" t="s">
        <v>38</v>
      </c>
      <c r="C25" s="15"/>
      <c r="D25" s="15"/>
      <c r="E25" s="15">
        <f>100000-100000</f>
        <v>0</v>
      </c>
      <c r="F25" s="15"/>
      <c r="G25" s="21"/>
      <c r="H25" s="15"/>
      <c r="I25" s="15">
        <f>E25+G25</f>
        <v>0</v>
      </c>
      <c r="J25" s="15">
        <f>F25+H25</f>
        <v>0</v>
      </c>
    </row>
    <row r="26" spans="1:10" ht="15">
      <c r="A26" s="50" t="s">
        <v>27</v>
      </c>
      <c r="B26" s="45" t="s">
        <v>19</v>
      </c>
      <c r="C26" s="43"/>
      <c r="D26" s="43"/>
      <c r="E26" s="43"/>
      <c r="F26" s="43"/>
      <c r="G26" s="43"/>
      <c r="H26" s="43"/>
      <c r="I26" s="43"/>
      <c r="J26" s="43"/>
    </row>
    <row r="27" spans="1:10" ht="15">
      <c r="A27" s="51"/>
      <c r="B27" s="46"/>
      <c r="C27" s="44"/>
      <c r="D27" s="44"/>
      <c r="E27" s="44"/>
      <c r="F27" s="44"/>
      <c r="G27" s="44"/>
      <c r="H27" s="44"/>
      <c r="I27" s="44"/>
      <c r="J27" s="44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4">
        <f>'[1]Sheet2'!$E$7+'[1]Sheet2'!$E$14+'[1]Sheet2'!$E$236+'[1]Sheet2'!$E$324+'[1]Sheet2'!$E$329+'[1]Sheet2'!$E$339+'[1]Sheet2'!$E$278+'[1]Sheet2'!$E$291</f>
        <v>6738000</v>
      </c>
      <c r="H29" s="33">
        <f>'[1]Sheet2'!$G$7+'[1]Sheet2'!$G$14+'[1]Sheet2'!$G$278+'[1]Sheet2'!$G$324+'[1]Sheet2'!$G$330+'[1]Sheet2'!$G$339+'[1]Sheet2'!$G$236+'[1]Sheet2'!$G$291</f>
        <v>1244000</v>
      </c>
      <c r="I29" s="33">
        <f>G29+E29+C29</f>
        <v>6738000</v>
      </c>
      <c r="J29" s="33">
        <f>F29+H29+D29</f>
        <v>1244000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3">
        <f>'[1]Sheet2'!$E$281+'[1]Sheet2'!$E$286</f>
        <v>356000</v>
      </c>
      <c r="H30" s="33">
        <f>'[1]Sheet2'!$G$281+'[1]Sheet2'!$G$286</f>
        <v>68105.97</v>
      </c>
      <c r="I30" s="33">
        <f>G30+E30</f>
        <v>356000</v>
      </c>
      <c r="J30" s="33">
        <f>H30+F30</f>
        <v>68105.97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3">
        <f>'[1]Sheet2'!$E$258</f>
        <v>50000</v>
      </c>
      <c r="H31" s="33">
        <f>'[1]Sheet2'!$G$258</f>
        <v>0</v>
      </c>
      <c r="I31" s="33">
        <f>G31</f>
        <v>50000</v>
      </c>
      <c r="J31" s="33">
        <f>H31</f>
        <v>0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32"/>
      <c r="H32" s="32"/>
      <c r="I32" s="32">
        <f>E32+G32</f>
        <v>0</v>
      </c>
      <c r="J32" s="32">
        <f>F32+H32</f>
        <v>0</v>
      </c>
    </row>
    <row r="33" spans="1:10" ht="24.75">
      <c r="A33" s="1" t="s">
        <v>46</v>
      </c>
      <c r="B33" s="2" t="s">
        <v>40</v>
      </c>
      <c r="C33" s="1"/>
      <c r="D33" s="1"/>
      <c r="E33" s="1"/>
      <c r="F33" s="1"/>
      <c r="G33" s="32">
        <f>'[1]Sheet2'!$E$312</f>
        <v>4000</v>
      </c>
      <c r="H33" s="32">
        <f>'[1]Sheet2'!$F$312</f>
        <v>0</v>
      </c>
      <c r="I33" s="32">
        <f>G33</f>
        <v>4000</v>
      </c>
      <c r="J33" s="32">
        <f>H33</f>
        <v>0</v>
      </c>
    </row>
    <row r="34" spans="1:11" ht="21.75" customHeight="1">
      <c r="A34" s="3" t="s">
        <v>6</v>
      </c>
      <c r="B34" s="4"/>
      <c r="C34" s="41">
        <f>C13+C20+C23+C29+C21+C17</f>
        <v>16345814</v>
      </c>
      <c r="D34" s="42">
        <f>SUM(D10:D33)</f>
        <v>70800</v>
      </c>
      <c r="E34" s="5">
        <f>SUM(E11:E33)</f>
        <v>35786140.42</v>
      </c>
      <c r="F34" s="5">
        <f>SUM(F11:F33)</f>
        <v>0</v>
      </c>
      <c r="G34" s="5">
        <f aca="true" t="shared" si="0" ref="E34:J34">SUM(G11:G33)</f>
        <v>28438000</v>
      </c>
      <c r="H34" s="5">
        <f t="shared" si="0"/>
        <v>6638839.510000001</v>
      </c>
      <c r="I34" s="5">
        <f t="shared" si="0"/>
        <v>80569954.42</v>
      </c>
      <c r="J34" s="5">
        <f t="shared" si="0"/>
        <v>6709639.510000001</v>
      </c>
      <c r="K34" s="17"/>
    </row>
    <row r="35" spans="1:11" ht="15">
      <c r="A35" s="3" t="s">
        <v>10</v>
      </c>
      <c r="B35" s="2"/>
      <c r="C35" s="1">
        <f>C20</f>
        <v>0</v>
      </c>
      <c r="D35" s="16">
        <f>D20</f>
        <v>0</v>
      </c>
      <c r="E35" s="16"/>
      <c r="F35" s="16">
        <f>F20+F25</f>
        <v>0</v>
      </c>
      <c r="G35" s="19"/>
      <c r="H35" s="16"/>
      <c r="I35" s="16">
        <f>C35+E35+G35</f>
        <v>0</v>
      </c>
      <c r="J35" s="16">
        <f>D35+F35+H35</f>
        <v>0</v>
      </c>
      <c r="K35" s="17"/>
    </row>
    <row r="37" spans="1:11" ht="0.75" customHeight="1">
      <c r="A37" s="22"/>
      <c r="B37" s="18"/>
      <c r="C37" s="18"/>
      <c r="D37" s="23"/>
      <c r="E37" s="18"/>
      <c r="K37" s="17"/>
    </row>
    <row r="38" ht="15" hidden="1"/>
    <row r="39" spans="1:10" ht="1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4" ht="15">
      <c r="A40" s="38" t="s">
        <v>47</v>
      </c>
      <c r="B40" s="39"/>
      <c r="C40" s="39"/>
      <c r="D40" s="38" t="s">
        <v>50</v>
      </c>
    </row>
    <row r="41" spans="1:11" ht="15">
      <c r="A41" s="39"/>
      <c r="B41" s="39"/>
      <c r="C41" s="39"/>
      <c r="D41" s="39"/>
      <c r="K41" s="17"/>
    </row>
    <row r="42" spans="1:4" ht="15">
      <c r="A42" s="38" t="s">
        <v>48</v>
      </c>
      <c r="B42" s="39"/>
      <c r="C42" s="39"/>
      <c r="D42" s="38" t="s">
        <v>49</v>
      </c>
    </row>
  </sheetData>
  <sheetProtection/>
  <mergeCells count="52"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2023-04-04T06:28:15Z</cp:lastPrinted>
  <dcterms:created xsi:type="dcterms:W3CDTF">2012-01-11T18:04:35Z</dcterms:created>
  <dcterms:modified xsi:type="dcterms:W3CDTF">2023-04-04T08:00:49Z</dcterms:modified>
  <cp:category/>
  <cp:version/>
  <cp:contentType/>
  <cp:contentStatus/>
</cp:coreProperties>
</file>