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11.2022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150" i="1" l="1"/>
  <c r="G41" i="1"/>
  <c r="G28" i="1"/>
  <c r="E277" i="1" l="1"/>
  <c r="E209" i="1"/>
  <c r="E212" i="1"/>
  <c r="E207" i="1"/>
  <c r="E192" i="1"/>
  <c r="E170" i="1"/>
  <c r="E150" i="1"/>
  <c r="G293" i="1" l="1"/>
  <c r="G212" i="1"/>
  <c r="G277" i="1"/>
  <c r="G210" i="1"/>
  <c r="G209" i="1"/>
  <c r="G207" i="1"/>
  <c r="G193" i="1"/>
  <c r="G192" i="1"/>
  <c r="G155" i="1"/>
  <c r="G46" i="1"/>
  <c r="G335" i="1"/>
  <c r="G88" i="1"/>
  <c r="G85" i="1"/>
  <c r="G76" i="1"/>
  <c r="G31" i="1"/>
  <c r="G349" i="1" l="1"/>
  <c r="F349" i="1"/>
  <c r="E349" i="1"/>
  <c r="D349" i="1"/>
  <c r="E153" i="1" l="1"/>
  <c r="E151" i="1" s="1"/>
  <c r="E298" i="1"/>
  <c r="E41" i="1"/>
  <c r="E28" i="1"/>
  <c r="G290" i="1" l="1"/>
  <c r="G215" i="1"/>
  <c r="G201" i="1"/>
  <c r="G298" i="1"/>
  <c r="G297" i="1"/>
  <c r="G274" i="1"/>
  <c r="G43" i="1"/>
  <c r="E333" i="1" l="1"/>
  <c r="E201" i="1" l="1"/>
  <c r="G284" i="1" l="1"/>
  <c r="G170" i="1"/>
  <c r="G333" i="1"/>
  <c r="G334" i="1"/>
  <c r="E31" i="1" l="1"/>
  <c r="E43" i="1"/>
  <c r="G301" i="1"/>
  <c r="E301" i="1" l="1"/>
  <c r="E300" i="1" s="1"/>
  <c r="G82" i="1" l="1"/>
  <c r="G72" i="1"/>
  <c r="G83" i="1" l="1"/>
  <c r="E285" i="1"/>
  <c r="G320" i="1"/>
  <c r="G323" i="1"/>
  <c r="E336" i="1"/>
  <c r="E156" i="1"/>
  <c r="G156" i="1"/>
  <c r="G125" i="1"/>
  <c r="G117" i="1"/>
  <c r="G336" i="1"/>
  <c r="G40" i="1"/>
  <c r="G266" i="1"/>
  <c r="E293" i="1"/>
  <c r="G292" i="1"/>
  <c r="G291" i="1" s="1"/>
  <c r="F293" i="1"/>
  <c r="E16" i="1"/>
  <c r="E9" i="1"/>
  <c r="E280" i="1"/>
  <c r="E239" i="1"/>
  <c r="E241" i="1"/>
  <c r="E242" i="1"/>
  <c r="E330" i="1"/>
  <c r="G280" i="1"/>
  <c r="G243" i="1"/>
  <c r="G242" i="1"/>
  <c r="G241" i="1"/>
  <c r="G239" i="1"/>
  <c r="E264" i="1"/>
  <c r="E266" i="1"/>
  <c r="E343" i="1"/>
  <c r="E254" i="1"/>
  <c r="G343" i="1"/>
  <c r="G328" i="1"/>
  <c r="G318" i="1"/>
  <c r="G319" i="1"/>
  <c r="G316" i="1"/>
  <c r="G264" i="1"/>
  <c r="G249" i="1"/>
  <c r="G255" i="1"/>
  <c r="G254" i="1"/>
  <c r="G208" i="1"/>
  <c r="G195" i="1"/>
  <c r="G174" i="1"/>
  <c r="G175" i="1"/>
  <c r="G136" i="1"/>
  <c r="G77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8" i="1"/>
  <c r="E117" i="1"/>
  <c r="E158" i="1"/>
  <c r="E157" i="1" s="1"/>
  <c r="D316" i="1"/>
  <c r="E238" i="1" l="1"/>
  <c r="E237" i="1" s="1"/>
  <c r="E271" i="1"/>
  <c r="G271" i="1"/>
  <c r="G315" i="1"/>
  <c r="E83" i="1" l="1"/>
  <c r="E40" i="1" l="1"/>
  <c r="G342" i="1" l="1"/>
  <c r="E342" i="1"/>
  <c r="G329" i="1" l="1"/>
  <c r="G300" i="1"/>
  <c r="G123" i="1" l="1"/>
  <c r="G206" i="1" l="1"/>
  <c r="G213" i="1" l="1"/>
  <c r="G211" i="1" s="1"/>
  <c r="G8" i="1" l="1"/>
  <c r="G81" i="1" l="1"/>
  <c r="G347" i="1" l="1"/>
  <c r="G346" i="1" s="1"/>
  <c r="G345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4" i="1"/>
  <c r="E282" i="1" s="1"/>
  <c r="E308" i="1"/>
  <c r="E125" i="1"/>
  <c r="E116" i="1"/>
  <c r="E347" i="1"/>
  <c r="E346" i="1" s="1"/>
  <c r="E345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39" i="1"/>
  <c r="G338" i="1" s="1"/>
  <c r="F339" i="1"/>
  <c r="F338" i="1" s="1"/>
  <c r="E339" i="1"/>
  <c r="D339" i="1"/>
  <c r="D338" i="1" s="1"/>
  <c r="G341" i="1"/>
  <c r="F342" i="1"/>
  <c r="F341" i="1" s="1"/>
  <c r="E341" i="1"/>
  <c r="D342" i="1"/>
  <c r="D341" i="1" s="1"/>
  <c r="F250" i="1"/>
  <c r="F248" i="1" s="1"/>
  <c r="D250" i="1"/>
  <c r="D248" i="1" s="1"/>
  <c r="G228" i="1"/>
  <c r="F228" i="1"/>
  <c r="E228" i="1"/>
  <c r="D228" i="1"/>
  <c r="F213" i="1"/>
  <c r="F211" i="1" s="1"/>
  <c r="E213" i="1"/>
  <c r="E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8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G6" i="1" s="1"/>
  <c r="E68" i="1"/>
  <c r="F47" i="1"/>
  <c r="E326" i="1"/>
  <c r="E299" i="1"/>
  <c r="G286" i="1"/>
  <c r="E236" i="1"/>
  <c r="E114" i="1"/>
  <c r="E44" i="1"/>
  <c r="E47" i="1" l="1"/>
  <c r="E6" i="1" s="1"/>
</calcChain>
</file>

<file path=xl/sharedStrings.xml><?xml version="1.0" encoding="utf-8"?>
<sst xmlns="http://schemas.openxmlformats.org/spreadsheetml/2006/main" count="701" uniqueCount="397">
  <si>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</si>
  <si>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</si>
  <si>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</si>
  <si>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</si>
  <si>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</si>
  <si>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</si>
  <si>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</si>
  <si>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</si>
  <si>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</si>
  <si>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</si>
  <si>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</si>
  <si>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</si>
  <si>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</si>
  <si>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</si>
  <si>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</si>
  <si>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</si>
  <si>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</si>
  <si>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</si>
  <si>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</si>
  <si>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</si>
  <si>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</si>
  <si>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</si>
  <si>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</si>
  <si>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</si>
  <si>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</si>
  <si>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</si>
  <si>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</si>
  <si>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</si>
  <si>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</si>
  <si>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</si>
  <si>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</si>
  <si>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</si>
  <si>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</si>
  <si>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</si>
  <si>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</si>
  <si>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</si>
  <si>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</si>
  <si>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</si>
  <si>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</si>
  <si>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</si>
  <si>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</si>
  <si>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</si>
  <si>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</si>
  <si>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</si>
  <si>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</si>
  <si>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</si>
  <si>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</si>
  <si>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</si>
  <si>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</si>
  <si>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</si>
  <si>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</si>
  <si>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</si>
  <si>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</si>
  <si>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</si>
  <si>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</si>
  <si>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</si>
  <si>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</si>
  <si>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</si>
  <si>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</si>
  <si>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</si>
  <si>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</si>
  <si>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</si>
  <si>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</si>
  <si>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</si>
  <si>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</si>
  <si>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</si>
  <si>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</si>
  <si>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</si>
  <si>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</si>
  <si>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</si>
  <si>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</si>
  <si>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</si>
  <si>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</si>
  <si>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</si>
  <si>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</si>
  <si>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</si>
  <si>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</si>
  <si>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</si>
  <si>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</si>
  <si>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</si>
  <si>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</si>
  <si>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</si>
  <si>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</si>
  <si>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</si>
  <si>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</si>
  <si>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</si>
  <si>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</si>
  <si>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</si>
  <si>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</si>
  <si>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</si>
  <si>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</si>
  <si>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</si>
  <si>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</si>
  <si>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</si>
  <si>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</si>
  <si>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</si>
  <si>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</si>
  <si>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</si>
  <si>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</si>
  <si>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</si>
  <si>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</si>
  <si>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</si>
  <si>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</si>
  <si>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</si>
  <si>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</si>
  <si>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</si>
  <si>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</si>
  <si>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</si>
  <si>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</si>
  <si>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</si>
  <si>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</si>
  <si>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</si>
  <si>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</si>
  <si>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</si>
  <si>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</si>
  <si>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</si>
  <si>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</si>
  <si>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</si>
  <si>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</si>
  <si>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</si>
  <si>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</si>
  <si>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</si>
  <si>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</si>
  <si>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</si>
  <si>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</si>
  <si>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</si>
  <si>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</si>
  <si>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</si>
  <si>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</si>
  <si>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</si>
  <si>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</si>
  <si>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</si>
  <si>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</si>
  <si>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</si>
  <si>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</si>
  <si>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</si>
  <si>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</si>
  <si>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</si>
  <si>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</si>
  <si>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</si>
  <si>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</si>
  <si>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</si>
  <si>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</si>
  <si>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</si>
  <si>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</si>
  <si>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</si>
  <si>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</si>
  <si>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</si>
  <si>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</si>
  <si>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</si>
  <si>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</si>
  <si>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</si>
  <si>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</si>
  <si>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</si>
  <si>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</si>
  <si>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</si>
  <si>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</si>
  <si>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</si>
  <si>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</si>
  <si>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</si>
  <si>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</si>
  <si>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</si>
  <si>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</si>
  <si>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</si>
  <si>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</si>
  <si>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</si>
  <si>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</si>
  <si>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</si>
  <si>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</si>
  <si>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</si>
  <si>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</si>
  <si>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</si>
  <si>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</si>
  <si>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</si>
  <si>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</si>
  <si>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</si>
  <si>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</si>
  <si>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</si>
  <si>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</si>
  <si>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</si>
  <si>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</si>
  <si>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</si>
  <si>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</si>
  <si>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</si>
  <si>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</si>
  <si>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</si>
  <si>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</si>
  <si>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</si>
  <si>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</si>
  <si>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</si>
  <si>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</si>
  <si>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</si>
  <si>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</si>
  <si>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</si>
  <si>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</si>
  <si>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</si>
  <si>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</si>
  <si>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</si>
  <si>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</si>
  <si>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</si>
  <si>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</si>
  <si>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</si>
  <si>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</si>
  <si>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</si>
  <si>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</si>
  <si>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</si>
  <si>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</si>
  <si>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</si>
  <si>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</si>
  <si>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</si>
  <si>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</si>
  <si>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</si>
  <si>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</si>
  <si>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</si>
  <si>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</si>
  <si>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</si>
  <si>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</si>
  <si>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</si>
  <si>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</si>
  <si>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</si>
  <si>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</si>
  <si>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</si>
  <si>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</si>
  <si>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</si>
  <si>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</si>
  <si>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</si>
  <si>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</si>
  <si>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</si>
  <si>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</si>
  <si>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</si>
  <si>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</si>
  <si>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</si>
  <si>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</si>
  <si>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</si>
  <si>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</si>
  <si>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</si>
  <si>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</si>
  <si>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</si>
  <si>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</si>
  <si>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</si>
  <si>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</si>
  <si>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</si>
  <si>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</si>
  <si>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</si>
  <si>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</si>
  <si>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</si>
  <si>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</si>
  <si>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</si>
  <si>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</si>
  <si>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</si>
  <si>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</si>
  <si>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</si>
  <si>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</si>
  <si>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</si>
  <si>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</si>
  <si>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</si>
  <si>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</si>
  <si>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</si>
  <si>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</si>
  <si>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</si>
  <si>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</si>
  <si>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</si>
  <si>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</si>
  <si>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</si>
  <si>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</si>
  <si>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</si>
  <si>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</si>
  <si>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</si>
  <si>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</si>
  <si>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</si>
  <si>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</si>
  <si>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</si>
  <si>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</si>
  <si>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</si>
  <si>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</si>
  <si>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</si>
  <si>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</si>
  <si>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</si>
  <si>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</si>
  <si>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</si>
  <si>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</si>
  <si>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</si>
  <si>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</si>
  <si>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</si>
  <si>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</si>
  <si>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</si>
  <si>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</si>
  <si>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</si>
  <si>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</si>
  <si>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</si>
  <si>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</si>
  <si>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</si>
  <si>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</si>
  <si>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</si>
  <si>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</si>
  <si>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</si>
  <si>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</si>
  <si>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</si>
  <si>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</si>
  <si>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</si>
  <si>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</si>
  <si>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</si>
  <si>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</si>
  <si>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</si>
  <si>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</si>
  <si>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</si>
  <si>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</si>
  <si>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</si>
  <si>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</si>
  <si>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</si>
  <si>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</si>
  <si>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</si>
  <si>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</si>
  <si>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</si>
  <si>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</si>
  <si>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</si>
  <si>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</si>
  <si>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</si>
  <si>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</si>
  <si>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</si>
  <si>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</si>
  <si>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</si>
  <si>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</si>
  <si>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</si>
  <si>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</si>
  <si>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</si>
  <si>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</si>
  <si>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</si>
  <si>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</si>
  <si>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</si>
  <si>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</si>
  <si>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</si>
  <si>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</si>
  <si>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</si>
  <si>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</si>
  <si>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</si>
  <si>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</si>
  <si>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</si>
  <si>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</si>
  <si>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</si>
  <si>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</si>
  <si>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</si>
  <si>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</si>
  <si>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</si>
  <si>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</si>
  <si>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</si>
  <si>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</si>
  <si>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</si>
  <si>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</si>
  <si>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</si>
  <si>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</si>
  <si>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</si>
  <si>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</si>
  <si>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</si>
  <si>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</si>
  <si>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</si>
  <si>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</si>
  <si>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</si>
  <si>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</si>
  <si>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</si>
  <si>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</si>
  <si>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</si>
  <si>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</si>
  <si>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</si>
  <si>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</si>
  <si>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</si>
  <si>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</si>
  <si>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</si>
  <si>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</si>
  <si>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</si>
  <si>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</si>
  <si>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</si>
  <si>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</si>
  <si>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</si>
  <si>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</si>
  <si>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</si>
  <si>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</si>
  <si>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</si>
  <si>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</si>
  <si>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</si>
  <si>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</si>
  <si>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</si>
  <si>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</si>
  <si>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</si>
  <si>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</si>
  <si>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</si>
  <si>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</si>
  <si>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</si>
  <si>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</si>
  <si>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</si>
  <si>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</si>
  <si>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</si>
  <si>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</si>
  <si>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</si>
  <si>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</si>
  <si>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</si>
  <si>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 xml:space="preserve">                                                                                           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</si>
</sst>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-10626942.300000001</v>
          </cell>
          <cell r="E6">
            <v>3500000</v>
          </cell>
          <cell r="F6">
            <v>-2970085.7300000004</v>
          </cell>
          <cell r="G6">
            <v>1473118.7800000012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tabSelected="1" topLeftCell="A260" workbookViewId="0">
      <selection activeCell="G151" sqref="G151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396</v>
      </c>
      <c r="B4" s="52"/>
      <c r="C4" s="52"/>
      <c r="D4" s="52"/>
      <c r="E4" s="53"/>
      <c r="F4" s="53"/>
      <c r="G4" s="53"/>
    </row>
    <row r="5" spans="1:7" ht="58.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E7+E14+E19+E35+E47+E281+E286+E291+E295+E312+E317+E321+E326+E331+E44+E32+E307+E345+E271</f>
        <v>75072642.299999997</v>
      </c>
      <c r="F6" s="7">
        <f>F307+F312</f>
        <v>0</v>
      </c>
      <c r="G6" s="7">
        <f>G7+G14+G19+G35+G47+G281+G286+G295+G307+G321+G326+G345+G331+G312+G271+G317+G291+G44</f>
        <v>56926600.260000005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3695400</v>
      </c>
      <c r="F19" s="7">
        <f>F20+F24+F27+F30</f>
        <v>0</v>
      </c>
      <c r="G19" s="7">
        <f>G20+G24+G27+G30</f>
        <v>2774984.71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3518000</v>
      </c>
      <c r="F27" s="5">
        <f>F28+F29</f>
        <v>0</v>
      </c>
      <c r="G27" s="5">
        <f>G28+G29</f>
        <v>2644499.38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2743000+775000</f>
        <v>3518000</v>
      </c>
      <c r="F28" s="5"/>
      <c r="G28" s="5">
        <f>2125024.52+519474.86</f>
        <v>2644499.38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177400</v>
      </c>
      <c r="F30" s="5">
        <f>F31</f>
        <v>0</v>
      </c>
      <c r="G30" s="5">
        <f>G31</f>
        <v>130485.33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177400</f>
        <v>177400</v>
      </c>
      <c r="F31" s="5"/>
      <c r="G31" s="5">
        <f>130485.33</f>
        <v>130485.33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1115600</v>
      </c>
      <c r="F35" s="28">
        <f>F36+F38+F40+F42</f>
        <v>0</v>
      </c>
      <c r="G35" s="28">
        <f>G36+G38+G40+G42</f>
        <v>796055.17999999993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1062000</v>
      </c>
      <c r="F40" s="5">
        <f>F41</f>
        <v>0</v>
      </c>
      <c r="G40" s="5">
        <f>G41</f>
        <v>757635.33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827000+235000</f>
        <v>1062000</v>
      </c>
      <c r="F41" s="5"/>
      <c r="G41" s="5">
        <f>605992.59+151642.74</f>
        <v>757635.33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53600</v>
      </c>
      <c r="F42" s="5">
        <f>F43</f>
        <v>0</v>
      </c>
      <c r="G42" s="5">
        <f>G43</f>
        <v>38419.85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f>53600</f>
        <v>53600</v>
      </c>
      <c r="F43" s="5"/>
      <c r="G43" s="5">
        <f>38419.85</f>
        <v>38419.85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17781674.760000002</v>
      </c>
      <c r="F44" s="31"/>
      <c r="G44" s="30">
        <f>G45</f>
        <v>17781674.759999998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17781674.760000002</v>
      </c>
      <c r="F45" s="32"/>
      <c r="G45" s="33">
        <f>G46</f>
        <v>17781674.759999998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v>17781674.760000002</v>
      </c>
      <c r="F46" s="34"/>
      <c r="G46" s="35">
        <f>19559.83+17762114.93</f>
        <v>17781674.759999998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40560433.520000003</v>
      </c>
      <c r="F47" s="28">
        <f>F48+F68+F91+F94+F114+F133+F151+F166+F171+F189+F204+F221+F236+F258</f>
        <v>0</v>
      </c>
      <c r="G47" s="28">
        <f>G48+G68+G91+G94+G114+G133+G151+G166+G171+G189+G204+G221+G236+G258+G147+G267</f>
        <v>26372399.140000004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2277000</v>
      </c>
      <c r="F68" s="7"/>
      <c r="G68" s="36">
        <f>G70+G80+G81</f>
        <v>2160574.39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1780000</v>
      </c>
      <c r="F70" s="5">
        <f>F71+F72+F73+F74+F75+F76+F77+F78+F79</f>
        <v>0</v>
      </c>
      <c r="G70" s="1">
        <f>G71+G72+G73+G75+G76+G77</f>
        <v>1700099.79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v>105950.74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881</f>
        <v>881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v>18016.599999999999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289000</v>
      </c>
      <c r="F75" s="5"/>
      <c r="G75" s="1">
        <v>287385.90000000002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1318000</v>
      </c>
      <c r="F76" s="5"/>
      <c r="G76" s="1">
        <f>45000+1242865.55</f>
        <v>1287865.55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497000</v>
      </c>
      <c r="F81" s="5">
        <f>F82+F83</f>
        <v>0</v>
      </c>
      <c r="G81" s="1">
        <f>G82+G83</f>
        <v>460474.6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44000</v>
      </c>
      <c r="F82" s="5"/>
      <c r="G82" s="1">
        <f>30270</f>
        <v>30270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453000</v>
      </c>
      <c r="F83" s="5">
        <f>F84+F85+F86+F87+F88+F89+F90</f>
        <v>0</v>
      </c>
      <c r="G83" s="1">
        <f>G84+G85+G86+G87+G88+G89+G90</f>
        <v>430204.6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222567.11</f>
        <v>222567.11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213000</v>
      </c>
      <c r="F88" s="5"/>
      <c r="G88" s="1">
        <f>207637.49</f>
        <v>207637.49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15400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10400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10400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v>10400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20389.59</v>
      </c>
      <c r="F147" s="5"/>
      <c r="G147" s="28">
        <f>G148</f>
        <v>20037.25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20389.59</v>
      </c>
      <c r="F148" s="5"/>
      <c r="G148" s="5">
        <f>G149</f>
        <v>20037.25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20389.59</v>
      </c>
      <c r="F149" s="5"/>
      <c r="G149" s="5">
        <f>G150</f>
        <v>20037.25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f>13890+1499.59+5000</f>
        <v>20389.59</v>
      </c>
      <c r="F150" s="5"/>
      <c r="G150" s="5">
        <f>15389.59+4647.66</f>
        <v>20037.25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8373025.2400000002</v>
      </c>
      <c r="F151" s="7">
        <f>F153+F157</f>
        <v>0</v>
      </c>
      <c r="G151" s="7">
        <f>G153+G163</f>
        <v>2983724.0000000005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8349025.2400000002</v>
      </c>
      <c r="F153" s="5">
        <f>F154+F155+F156</f>
        <v>0</v>
      </c>
      <c r="G153" s="5">
        <f>G154+G155+G156</f>
        <v>2960574.0000000005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v>8294025.2400000002</v>
      </c>
      <c r="F155" s="5"/>
      <c r="G155" s="5">
        <f>860000+1055772.11+500000+490000</f>
        <v>2905772.1100000003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24000</v>
      </c>
      <c r="F157" s="5">
        <f>F158</f>
        <v>0</v>
      </c>
      <c r="G157" s="5">
        <f>G158</f>
        <v>23150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24000</v>
      </c>
      <c r="F158" s="5">
        <f>SUM(F159:F165)</f>
        <v>0</v>
      </c>
      <c r="G158" s="5">
        <f>SUM(G159:G165)</f>
        <v>23150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24000</v>
      </c>
      <c r="F163" s="5"/>
      <c r="G163" s="5">
        <v>23150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407000</v>
      </c>
      <c r="F166" s="7">
        <f>F168</f>
        <v>0</v>
      </c>
      <c r="G166" s="7">
        <f>G168</f>
        <v>406500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407000</v>
      </c>
      <c r="F168" s="5">
        <f>F169+F170</f>
        <v>0</v>
      </c>
      <c r="G168" s="5">
        <f>G169+G170</f>
        <v>406500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407000</f>
        <v>407000</v>
      </c>
      <c r="F170" s="5"/>
      <c r="G170" s="5">
        <f>406500</f>
        <v>406500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8621518.6900000013</v>
      </c>
      <c r="F189" s="7">
        <f>F191+F194</f>
        <v>0</v>
      </c>
      <c r="G189" s="7">
        <f>G191+G194</f>
        <v>8317182.1200000001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8394518.6900000013</v>
      </c>
      <c r="F191" s="5">
        <f>F192+F193</f>
        <v>0</v>
      </c>
      <c r="G191" s="5">
        <f>G192+G193</f>
        <v>8090450.1200000001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6616518.69+958000</f>
        <v>7574518.6900000004</v>
      </c>
      <c r="F192" s="5"/>
      <c r="G192" s="5">
        <f>957026+6314364.33</f>
        <v>7271390.3300000001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820000</v>
      </c>
      <c r="F193" s="5"/>
      <c r="G193" s="5">
        <f>819059.79</f>
        <v>819059.79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227000</v>
      </c>
      <c r="F194" s="5">
        <f>F195+F196</f>
        <v>0</v>
      </c>
      <c r="G194" s="5">
        <f>G195+G196</f>
        <v>226732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0</v>
      </c>
      <c r="F195" s="5"/>
      <c r="G195" s="5">
        <f>0</f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227000</v>
      </c>
      <c r="F196" s="5">
        <f>SUM(F197:F203)</f>
        <v>0</v>
      </c>
      <c r="G196" s="5">
        <f>SUM(G197:G203)</f>
        <v>226732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f>227000</f>
        <v>227000</v>
      </c>
      <c r="F201" s="5"/>
      <c r="G201" s="5">
        <f>226732</f>
        <v>226732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20786400</v>
      </c>
      <c r="F204" s="7">
        <f>F206+F211</f>
        <v>0</v>
      </c>
      <c r="G204" s="36">
        <f>G206+G211</f>
        <v>12413986.790000001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19289321.899999999</v>
      </c>
      <c r="F206" s="5">
        <f>F207+F208+F209+F210</f>
        <v>0</v>
      </c>
      <c r="G206" s="1">
        <f>G207+G208+G209+G210</f>
        <v>11269124.960000001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f>153000+36000</f>
        <v>189000</v>
      </c>
      <c r="F207" s="5"/>
      <c r="G207" s="1">
        <f>152853.3+35666.67</f>
        <v>188519.96999999997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3770916.3+6942000+8016405.6</f>
        <v>18729321.899999999</v>
      </c>
      <c r="F209" s="5"/>
      <c r="G209" s="1">
        <f>3769411.59+400000+642363.63+3000000+280000+468451.2+2150000</f>
        <v>10710226.42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v>371000</v>
      </c>
      <c r="F210" s="5"/>
      <c r="G210" s="1">
        <f>370378.57</f>
        <v>370378.57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1497078.1</v>
      </c>
      <c r="F211" s="5">
        <f>F212+F213</f>
        <v>0</v>
      </c>
      <c r="G211" s="1">
        <f>G212+G213</f>
        <v>1144861.83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552000+351078.1</f>
        <v>903078.1</v>
      </c>
      <c r="F212" s="5"/>
      <c r="G212" s="1">
        <f>352000+200000+3.51</f>
        <v>552003.51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594000</v>
      </c>
      <c r="F213" s="5">
        <f>SUM(F214:F220)</f>
        <v>0</v>
      </c>
      <c r="G213" s="1">
        <f>SUM(G214:G220)</f>
        <v>592858.31999999995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13000</v>
      </c>
      <c r="F215" s="5"/>
      <c r="G215" s="1">
        <f>12688</f>
        <v>12688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581000</v>
      </c>
      <c r="F218" s="5"/>
      <c r="G218" s="1">
        <v>580170.31999999995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1764834.02</v>
      </c>
      <c r="F271" s="27">
        <f>F272+F275+F278</f>
        <v>0</v>
      </c>
      <c r="G271" s="27">
        <f>G272+G275+G278</f>
        <v>1667257.77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518000</v>
      </c>
      <c r="F272" s="5">
        <f>F278</f>
        <v>0</v>
      </c>
      <c r="G272" s="5">
        <f>G273</f>
        <v>421381.02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518000</v>
      </c>
      <c r="F273" s="5">
        <f>F274</f>
        <v>0</v>
      </c>
      <c r="G273" s="5">
        <f>G274</f>
        <v>421381.02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518000</v>
      </c>
      <c r="F274" s="5"/>
      <c r="G274" s="5">
        <f>421381.02</f>
        <v>421381.02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1190334.02</v>
      </c>
      <c r="F275" s="5">
        <f>F281</f>
        <v>0</v>
      </c>
      <c r="G275" s="5">
        <f>G276</f>
        <v>1189497.02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1190334.02</v>
      </c>
      <c r="F276" s="5">
        <f>F277</f>
        <v>0</v>
      </c>
      <c r="G276" s="5">
        <f>G277</f>
        <v>1189497.02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1190334.02</f>
        <v>1190334.02</v>
      </c>
      <c r="F277" s="5"/>
      <c r="G277" s="5">
        <f>2250.84+969912.16+20000+197334.02</f>
        <v>1189497.02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206286.12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206286.12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206286.12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v>206286.12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90000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90000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90000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90000</f>
        <v>90000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4262326.05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4262326.05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4262326.05</f>
        <v>4262326.05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3727700</v>
      </c>
      <c r="F295" s="28">
        <f>F296+F304</f>
        <v>0</v>
      </c>
      <c r="G295" s="28">
        <f>G296+G304+G299</f>
        <v>2827492.71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900000</v>
      </c>
      <c r="F296" s="5">
        <f>F302</f>
        <v>0</v>
      </c>
      <c r="G296" s="5">
        <f>G297</f>
        <v>897130.59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900000</v>
      </c>
      <c r="F297" s="5">
        <f>F298</f>
        <v>0</v>
      </c>
      <c r="G297" s="5">
        <f>G298</f>
        <v>897130.59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f>900000</f>
        <v>900000</v>
      </c>
      <c r="F298" s="5"/>
      <c r="G298" s="5">
        <f>897130.59</f>
        <v>897130.59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2827700</v>
      </c>
      <c r="F299" s="5">
        <f>F303</f>
        <v>0</v>
      </c>
      <c r="G299" s="5">
        <f>G300</f>
        <v>1930362.12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2827700</v>
      </c>
      <c r="F300" s="5"/>
      <c r="G300" s="5">
        <f>G301</f>
        <v>1930362.12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2827700</f>
        <v>2827700</v>
      </c>
      <c r="F301" s="5"/>
      <c r="G301" s="5">
        <f>1930362.12</f>
        <v>1930362.12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D332+D338+D341</f>
        <v>0</v>
      </c>
      <c r="E331" s="28">
        <f>E332+E338+E341</f>
        <v>112000</v>
      </c>
      <c r="F331" s="28">
        <f>F332+F338+F341</f>
        <v>0</v>
      </c>
      <c r="G331" s="28">
        <f>G332+G338+G341</f>
        <v>111346.82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112000</v>
      </c>
      <c r="F332" s="5">
        <f t="shared" si="4"/>
        <v>0</v>
      </c>
      <c r="G332" s="5">
        <f t="shared" si="4"/>
        <v>111346.82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</f>
        <v>112000</v>
      </c>
      <c r="F333" s="5">
        <f>F336</f>
        <v>0</v>
      </c>
      <c r="G333" s="5">
        <f>G336+G334+G335+G337</f>
        <v>111346.82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4000</v>
      </c>
      <c r="F334" s="5"/>
      <c r="G334" s="5">
        <f>3557.29</f>
        <v>3557.29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18000</v>
      </c>
      <c r="F335" s="5"/>
      <c r="G335" s="5">
        <f>17789.53</f>
        <v>17789.53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80000</v>
      </c>
      <c r="F337" s="5"/>
      <c r="G337" s="5">
        <v>80000</v>
      </c>
    </row>
    <row r="338" spans="1:7" ht="20.25" customHeight="1" x14ac:dyDescent="0.2">
      <c r="A338" s="17">
        <v>200</v>
      </c>
      <c r="B338" s="18" t="s">
        <v>28</v>
      </c>
      <c r="C338" s="18" t="s">
        <v>123</v>
      </c>
      <c r="D338" s="22">
        <f t="shared" ref="D338:G339" si="5">D339</f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0.25" customHeight="1" x14ac:dyDescent="0.2">
      <c r="A339" s="17">
        <v>200</v>
      </c>
      <c r="B339" s="18" t="s">
        <v>12</v>
      </c>
      <c r="C339" s="18" t="s">
        <v>150</v>
      </c>
      <c r="D339" s="22">
        <f t="shared" si="5"/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7" customHeight="1" x14ac:dyDescent="0.2">
      <c r="A340" s="17">
        <v>200</v>
      </c>
      <c r="B340" s="18" t="s">
        <v>376</v>
      </c>
      <c r="C340" s="20" t="s">
        <v>150</v>
      </c>
      <c r="D340" s="22"/>
      <c r="E340" s="5">
        <v>0</v>
      </c>
      <c r="F340" s="5"/>
      <c r="G340" s="5"/>
    </row>
    <row r="341" spans="1:7" ht="21" customHeight="1" x14ac:dyDescent="0.2">
      <c r="A341" s="17">
        <v>200</v>
      </c>
      <c r="B341" s="18" t="s">
        <v>149</v>
      </c>
      <c r="C341" s="18" t="s">
        <v>147</v>
      </c>
      <c r="D341" s="22">
        <f t="shared" ref="D341:G341" si="6">D342</f>
        <v>0</v>
      </c>
      <c r="E341" s="5">
        <f t="shared" si="6"/>
        <v>0</v>
      </c>
      <c r="F341" s="5">
        <f t="shared" si="6"/>
        <v>0</v>
      </c>
      <c r="G341" s="5">
        <f t="shared" si="6"/>
        <v>0</v>
      </c>
    </row>
    <row r="342" spans="1:7" ht="18" customHeight="1" x14ac:dyDescent="0.2">
      <c r="A342" s="17">
        <v>200</v>
      </c>
      <c r="B342" s="20" t="s">
        <v>132</v>
      </c>
      <c r="C342" s="20" t="s">
        <v>150</v>
      </c>
      <c r="D342" s="22">
        <f>D344</f>
        <v>0</v>
      </c>
      <c r="E342" s="5">
        <f>E344+E343</f>
        <v>0</v>
      </c>
      <c r="F342" s="5">
        <f>F344</f>
        <v>0</v>
      </c>
      <c r="G342" s="5">
        <f>G344+G343</f>
        <v>0</v>
      </c>
    </row>
    <row r="343" spans="1:7" ht="18" customHeight="1" x14ac:dyDescent="0.2">
      <c r="A343" s="17"/>
      <c r="B343" s="20" t="s">
        <v>354</v>
      </c>
      <c r="C343" s="20" t="s">
        <v>150</v>
      </c>
      <c r="D343" s="22"/>
      <c r="E343" s="5">
        <f>0</f>
        <v>0</v>
      </c>
      <c r="F343" s="5"/>
      <c r="G343" s="5">
        <f>0</f>
        <v>0</v>
      </c>
    </row>
    <row r="344" spans="1:7" ht="25.5" customHeight="1" x14ac:dyDescent="0.2">
      <c r="A344" s="17">
        <v>200</v>
      </c>
      <c r="B344" s="20" t="s">
        <v>277</v>
      </c>
      <c r="C344" s="20" t="s">
        <v>279</v>
      </c>
      <c r="D344" s="22"/>
      <c r="E344" s="5">
        <v>0</v>
      </c>
      <c r="F344" s="5"/>
      <c r="G344" s="5">
        <v>0</v>
      </c>
    </row>
    <row r="345" spans="1:7" ht="20.25" customHeight="1" x14ac:dyDescent="0.2">
      <c r="A345" s="39">
        <v>200</v>
      </c>
      <c r="B345" s="21" t="s">
        <v>343</v>
      </c>
      <c r="C345" s="21" t="s">
        <v>344</v>
      </c>
      <c r="D345" s="27"/>
      <c r="E345" s="28">
        <f>E346</f>
        <v>0</v>
      </c>
      <c r="F345" s="28"/>
      <c r="G345" s="28">
        <f>G346</f>
        <v>0</v>
      </c>
    </row>
    <row r="346" spans="1:7" ht="22.5" customHeight="1" x14ac:dyDescent="0.2">
      <c r="A346" s="13">
        <v>200</v>
      </c>
      <c r="B346" s="14" t="s">
        <v>163</v>
      </c>
      <c r="C346" s="14" t="s">
        <v>81</v>
      </c>
      <c r="D346" s="22"/>
      <c r="E346" s="5">
        <f>E347</f>
        <v>0</v>
      </c>
      <c r="F346" s="5"/>
      <c r="G346" s="5">
        <f>G347</f>
        <v>0</v>
      </c>
    </row>
    <row r="347" spans="1:7" ht="21" customHeight="1" x14ac:dyDescent="0.2">
      <c r="A347" s="17">
        <v>200</v>
      </c>
      <c r="B347" s="20" t="s">
        <v>88</v>
      </c>
      <c r="C347" s="20" t="s">
        <v>8</v>
      </c>
      <c r="D347" s="22"/>
      <c r="E347" s="5">
        <f>E348</f>
        <v>0</v>
      </c>
      <c r="F347" s="5"/>
      <c r="G347" s="5">
        <f>G348</f>
        <v>0</v>
      </c>
    </row>
    <row r="348" spans="1:7" ht="19.5" customHeight="1" x14ac:dyDescent="0.2">
      <c r="A348" s="17">
        <v>200</v>
      </c>
      <c r="B348" s="20" t="s">
        <v>345</v>
      </c>
      <c r="C348" s="20" t="s">
        <v>150</v>
      </c>
      <c r="D348" s="22"/>
      <c r="E348" s="5">
        <v>0</v>
      </c>
      <c r="F348" s="5"/>
      <c r="G348" s="5">
        <f>0</f>
        <v>0</v>
      </c>
    </row>
    <row r="349" spans="1:7" s="16" customFormat="1" ht="28.5" customHeight="1" x14ac:dyDescent="0.2">
      <c r="A349" s="38"/>
      <c r="B349" s="2" t="s">
        <v>126</v>
      </c>
      <c r="C349" s="2" t="s">
        <v>29</v>
      </c>
      <c r="D349" s="3">
        <f>-[1]Sheet2!$D$6</f>
        <v>10626942.300000001</v>
      </c>
      <c r="E349" s="4">
        <f>-[1]Sheet2!$E$6</f>
        <v>-3500000</v>
      </c>
      <c r="F349" s="4">
        <f>-[1]Sheet2!$F$6</f>
        <v>2970085.7300000004</v>
      </c>
      <c r="G349" s="4">
        <f>-[1]Sheet2!$G$6</f>
        <v>-1473118.7800000012</v>
      </c>
    </row>
    <row r="350" spans="1:7" x14ac:dyDescent="0.2">
      <c r="D350" s="23"/>
      <c r="E350" s="40" t="s">
        <v>113</v>
      </c>
      <c r="F350" s="40"/>
      <c r="G350" s="41"/>
    </row>
    <row r="351" spans="1:7" ht="8.25" customHeight="1" x14ac:dyDescent="0.2">
      <c r="E351" s="42"/>
      <c r="F351" s="42"/>
      <c r="G351" s="43"/>
    </row>
    <row r="352" spans="1:7" hidden="1" x14ac:dyDescent="0.2">
      <c r="E352" s="44"/>
      <c r="F352" s="44"/>
      <c r="G352" s="43"/>
    </row>
    <row r="353" spans="2:7" ht="40.5" customHeight="1" x14ac:dyDescent="0.2">
      <c r="B353" s="45" t="s">
        <v>355</v>
      </c>
      <c r="C353" s="46"/>
      <c r="D353" s="46"/>
      <c r="E353" s="45" t="s">
        <v>356</v>
      </c>
      <c r="F353" s="42"/>
      <c r="G353" s="43"/>
    </row>
    <row r="354" spans="2:7" x14ac:dyDescent="0.2">
      <c r="E354" s="44"/>
      <c r="F354" s="44"/>
      <c r="G354" s="43"/>
    </row>
    <row r="355" spans="2:7" ht="15" x14ac:dyDescent="0.2">
      <c r="B355" s="45" t="s">
        <v>172</v>
      </c>
      <c r="C355" s="46"/>
      <c r="D355" s="46"/>
      <c r="E355" s="45" t="s">
        <v>357</v>
      </c>
      <c r="F355" s="42"/>
      <c r="G355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2022-11-03T04:48:31Z</cp:lastPrinted>
  <dcterms:created xsi:type="dcterms:W3CDTF">2014-08-26T07:56:34Z</dcterms:created>
  <dcterms:modified xsi:type="dcterms:W3CDTF">2022-11-03T05:30:24Z</dcterms:modified>
</cp:coreProperties>
</file>