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 refMode="R1C1"/>
</workbook>
</file>

<file path=xl/calcChain.xml><?xml version="1.0" encoding="utf-8"?>
<calcChain xmlns="http://schemas.openxmlformats.org/spreadsheetml/2006/main">
  <c r="E209" i="1"/>
  <c r="E293"/>
  <c r="E301"/>
  <c r="G290"/>
  <c r="G170"/>
  <c r="G155"/>
  <c r="E155"/>
  <c r="E16"/>
  <c r="E9"/>
  <c r="E280"/>
  <c r="E239"/>
  <c r="E241"/>
  <c r="E242"/>
  <c r="E330"/>
  <c r="G266"/>
  <c r="G285"/>
  <c r="G280"/>
  <c r="G243"/>
  <c r="G242"/>
  <c r="G241"/>
  <c r="G239"/>
  <c r="G277"/>
  <c r="G210"/>
  <c r="G274"/>
  <c r="G88"/>
  <c r="G85"/>
  <c r="G76"/>
  <c r="G75"/>
  <c r="G73"/>
  <c r="G71"/>
  <c r="G28"/>
  <c r="E201"/>
  <c r="E298"/>
  <c r="E264"/>
  <c r="E266"/>
  <c r="E333"/>
  <c r="E334"/>
  <c r="E335"/>
  <c r="E341"/>
  <c r="E254"/>
  <c r="E285"/>
  <c r="E277"/>
  <c r="E218"/>
  <c r="E212"/>
  <c r="E210"/>
  <c r="E195"/>
  <c r="E193"/>
  <c r="E192"/>
  <c r="E174"/>
  <c r="E170"/>
  <c r="E156"/>
  <c r="E150"/>
  <c r="E43"/>
  <c r="E31"/>
  <c r="E41"/>
  <c r="E28"/>
  <c r="G341"/>
  <c r="G334"/>
  <c r="G335"/>
  <c r="G328"/>
  <c r="G323"/>
  <c r="G318"/>
  <c r="G319"/>
  <c r="G320"/>
  <c r="G316"/>
  <c r="G298"/>
  <c r="G284"/>
  <c r="G264"/>
  <c r="G249"/>
  <c r="G255"/>
  <c r="G254"/>
  <c r="G218"/>
  <c r="G215"/>
  <c r="G212"/>
  <c r="G209"/>
  <c r="G208"/>
  <c r="G207"/>
  <c r="G201"/>
  <c r="G195"/>
  <c r="G192"/>
  <c r="G193"/>
  <c r="G174"/>
  <c r="G175"/>
  <c r="G156"/>
  <c r="G150"/>
  <c r="G136"/>
  <c r="G117"/>
  <c r="G130"/>
  <c r="G83"/>
  <c r="G82"/>
  <c r="G77"/>
  <c r="G72"/>
  <c r="G43"/>
  <c r="G41"/>
  <c r="G31"/>
  <c r="G16"/>
  <c r="G9"/>
  <c r="G168"/>
  <c r="G309"/>
  <c r="E317" l="1"/>
  <c r="G308" l="1"/>
  <c r="G317"/>
  <c r="D347"/>
  <c r="E347"/>
  <c r="F347"/>
  <c r="G347"/>
  <c r="G125"/>
  <c r="G70" l="1"/>
  <c r="G325"/>
  <c r="E153"/>
  <c r="G250"/>
  <c r="G330" l="1"/>
  <c r="E276"/>
  <c r="E275" s="1"/>
  <c r="G311"/>
  <c r="G301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F316"/>
  <c r="G346"/>
  <c r="E117"/>
  <c r="E158"/>
  <c r="E157" s="1"/>
  <c r="E151" s="1"/>
  <c r="D316"/>
  <c r="E238" l="1"/>
  <c r="E237" s="1"/>
  <c r="E271"/>
  <c r="G271"/>
  <c r="G315"/>
  <c r="E83" l="1"/>
  <c r="E40" l="1"/>
  <c r="G340" l="1"/>
  <c r="E340"/>
  <c r="G333" l="1"/>
  <c r="G329"/>
  <c r="G300"/>
  <c r="G123" l="1"/>
  <c r="G206" l="1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F319"/>
  <c r="F318" s="1"/>
  <c r="F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2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6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E258" s="1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G6" l="1"/>
  <c r="E47"/>
  <c r="E6" s="1"/>
</calcChain>
</file>

<file path=xl/sharedStrings.xml><?xml version="1.0" encoding="utf-8"?>
<sst xmlns="http://schemas.openxmlformats.org/spreadsheetml/2006/main" count="698" uniqueCount="393">
  <si>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</si>
  <si>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</si>
  <si>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</si>
  <si>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</si>
  <si>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</si>
  <si>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</si>
  <si>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</si>
  <si>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</si>
  <si>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</si>
  <si>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</si>
  <si>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</si>
  <si>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</si>
  <si>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</si>
  <si>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</si>
  <si>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</si>
  <si>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</si>
  <si>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</si>
  <si>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</si>
  <si>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</si>
  <si>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</si>
  <si>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</si>
  <si>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</si>
  <si>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</si>
  <si>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</si>
  <si>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</si>
  <si>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</si>
  <si>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</si>
  <si>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</si>
  <si>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</si>
  <si>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</si>
  <si>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</si>
  <si>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</si>
  <si>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</si>
  <si>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</si>
  <si>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</si>
  <si>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</si>
  <si>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</si>
  <si>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</si>
  <si>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</si>
  <si>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</si>
  <si>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</si>
  <si>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</si>
  <si>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</si>
  <si>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</si>
  <si>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</si>
  <si>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</si>
  <si>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</si>
  <si>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</si>
  <si>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</si>
  <si>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</si>
  <si>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</si>
  <si>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</si>
  <si>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</si>
  <si>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</si>
  <si>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</si>
  <si>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</si>
  <si>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</si>
  <si>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</si>
  <si>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</si>
  <si>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</si>
  <si>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</si>
  <si>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</si>
  <si>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</si>
  <si>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</si>
  <si>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</si>
  <si>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</si>
  <si>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</si>
  <si>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</si>
  <si>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</si>
  <si>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</si>
  <si>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</si>
  <si>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</si>
  <si>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</si>
  <si>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</si>
  <si>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</si>
  <si>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</si>
  <si>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</si>
  <si>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</si>
  <si>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</si>
  <si>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</si>
  <si>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</si>
  <si>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</si>
  <si>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</si>
  <si>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</si>
  <si>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</si>
  <si>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</si>
  <si>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</si>
  <si>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</si>
  <si>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</si>
  <si>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</si>
  <si>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</si>
  <si>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</si>
  <si>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</si>
  <si>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</si>
  <si>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</si>
  <si>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</si>
  <si>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</si>
  <si>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</si>
  <si>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</si>
  <si>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</si>
  <si>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</si>
  <si>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</si>
  <si>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</si>
  <si>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</si>
  <si>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</si>
  <si>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</si>
  <si>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</si>
  <si>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</si>
  <si>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</si>
  <si>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</si>
  <si>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</si>
  <si>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</si>
  <si>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</si>
  <si>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</si>
  <si>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</si>
  <si>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</si>
  <si>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</si>
  <si>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</si>
  <si>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</si>
  <si>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</si>
  <si>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</si>
  <si>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</si>
  <si>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</si>
  <si>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</si>
  <si>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</si>
  <si>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</si>
  <si>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</si>
  <si>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</si>
  <si>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</si>
  <si>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</si>
  <si>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</si>
  <si>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</si>
  <si>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</si>
  <si>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</si>
  <si>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</si>
  <si>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</si>
  <si>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</si>
  <si>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</si>
  <si>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</si>
  <si>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</si>
  <si>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</si>
  <si>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</si>
  <si>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</si>
  <si>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</si>
  <si>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</si>
  <si>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</si>
  <si>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</si>
  <si>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</si>
  <si>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</si>
  <si>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</si>
  <si>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</si>
  <si>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</si>
  <si>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</si>
  <si>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</si>
  <si>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</si>
  <si>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</si>
  <si>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</si>
  <si>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</si>
  <si>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</si>
  <si>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</si>
  <si>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</si>
  <si>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</si>
  <si>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</si>
  <si>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</si>
  <si>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</si>
  <si>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</si>
  <si>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</si>
  <si>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</si>
  <si>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</si>
  <si>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</si>
  <si>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</si>
  <si>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</si>
  <si>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</si>
  <si>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</si>
  <si>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</si>
  <si>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</si>
  <si>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</si>
  <si>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</si>
  <si>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</si>
  <si>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</si>
  <si>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</si>
  <si>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</si>
  <si>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</si>
  <si>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</si>
  <si>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</si>
  <si>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</si>
  <si>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</si>
  <si>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</si>
  <si>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</si>
  <si>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</si>
  <si>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</si>
  <si>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</si>
  <si>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</si>
  <si>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</si>
  <si>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</si>
  <si>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</si>
  <si>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</si>
  <si>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</si>
  <si>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</si>
  <si>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</si>
  <si>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</si>
  <si>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</si>
  <si>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</si>
  <si>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</si>
  <si>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</si>
  <si>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</si>
  <si>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</si>
  <si>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</si>
  <si>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</si>
  <si>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</si>
  <si>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</si>
  <si>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</si>
  <si>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</si>
  <si>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</si>
  <si>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</si>
  <si>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</si>
  <si>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</si>
  <si>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</si>
  <si>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</si>
  <si>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</si>
  <si>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</si>
  <si>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</si>
  <si>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</si>
  <si>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</si>
  <si>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</si>
  <si>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</si>
  <si>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</si>
  <si>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</si>
  <si>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</si>
  <si>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</si>
  <si>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</si>
  <si>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</si>
  <si>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</si>
  <si>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</si>
  <si>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</si>
  <si>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</si>
  <si>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</si>
  <si>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</si>
  <si>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</si>
  <si>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</si>
  <si>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</si>
  <si>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</si>
  <si>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</si>
  <si>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</si>
  <si>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</si>
  <si>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</si>
  <si>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</si>
  <si>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</si>
  <si>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</si>
  <si>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</si>
  <si>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</si>
  <si>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</si>
  <si>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</si>
  <si>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</si>
  <si>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</si>
  <si>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</si>
  <si>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</si>
  <si>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</si>
  <si>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</si>
  <si>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</si>
  <si>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</si>
  <si>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</si>
  <si>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</si>
  <si>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</si>
  <si>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</si>
  <si>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</si>
  <si>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</si>
  <si>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</si>
  <si>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</si>
  <si>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</si>
  <si>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</si>
  <si>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</si>
  <si>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</si>
  <si>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</si>
  <si>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</si>
  <si>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</si>
  <si>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</si>
  <si>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</si>
  <si>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</si>
  <si>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</si>
  <si>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</si>
  <si>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</si>
  <si>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</si>
  <si>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</si>
  <si>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</si>
  <si>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</si>
  <si>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</si>
  <si>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</si>
  <si>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</si>
  <si>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</si>
  <si>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</si>
  <si>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</si>
  <si>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</si>
  <si>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</si>
  <si>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</si>
  <si>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</si>
  <si>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</si>
  <si>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</si>
  <si>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</si>
  <si>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</si>
  <si>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</si>
  <si>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</si>
  <si>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</si>
  <si>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</si>
  <si>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</si>
  <si>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</si>
  <si>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</si>
  <si>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</si>
  <si>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</si>
  <si>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</si>
  <si>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</si>
  <si>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</si>
  <si>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</si>
  <si>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</si>
  <si>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</si>
  <si>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</si>
  <si>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</si>
  <si>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</si>
  <si>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</si>
  <si>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</si>
  <si>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</si>
  <si>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</si>
  <si>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</si>
  <si>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</si>
  <si>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</si>
  <si>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</si>
  <si>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</si>
  <si>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</si>
  <si>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</si>
  <si>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</si>
  <si>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</si>
  <si>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</si>
  <si>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</si>
  <si>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</si>
  <si>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</si>
  <si>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</si>
  <si>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</si>
  <si>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</si>
  <si>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</si>
  <si>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</si>
  <si>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</si>
  <si>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</si>
  <si>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</si>
  <si>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</si>
  <si>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</si>
  <si>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</si>
  <si>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</si>
  <si>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</si>
  <si>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</si>
  <si>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</si>
  <si>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</si>
  <si>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</si>
  <si>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</si>
  <si>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</si>
  <si>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</si>
  <si>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</si>
  <si>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</si>
  <si>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</si>
  <si>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</si>
  <si>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</si>
  <si>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</si>
  <si>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</si>
  <si>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</si>
  <si>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</si>
  <si>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</si>
  <si>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</si>
  <si>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</si>
  <si>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</si>
  <si>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</si>
  <si>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</si>
  <si>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</si>
  <si>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</si>
  <si>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</si>
  <si>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</si>
  <si>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</si>
  <si>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</si>
  <si>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</si>
  <si>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</si>
  <si>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</si>
  <si>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</si>
  <si>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</si>
  <si>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</si>
  <si>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</si>
  <si>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</si>
  <si>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</si>
  <si>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</si>
  <si>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</si>
  <si>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 xml:space="preserve">                                                                                            на 01.02.2022 г.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</si>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</sst>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-1080934.02</v>
          </cell>
          <cell r="E6">
            <v>7.4505805969238281E-9</v>
          </cell>
          <cell r="F6">
            <v>0</v>
          </cell>
          <cell r="G6">
            <v>-93337.160000000033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>
      <selection activeCell="E215" sqref="E215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9" t="s">
        <v>100</v>
      </c>
      <c r="B1" s="49"/>
      <c r="C1" s="49"/>
      <c r="D1" s="49"/>
      <c r="E1" s="49"/>
      <c r="F1" s="49"/>
      <c r="G1" s="49"/>
    </row>
    <row r="2" spans="1:7">
      <c r="A2" s="9"/>
      <c r="B2" s="10"/>
      <c r="C2" s="54" t="s">
        <v>165</v>
      </c>
      <c r="D2" s="54"/>
      <c r="E2" s="54"/>
    </row>
    <row r="3" spans="1:7">
      <c r="A3" s="50" t="s">
        <v>280</v>
      </c>
      <c r="B3" s="50"/>
      <c r="C3" s="50"/>
      <c r="D3" s="50"/>
      <c r="E3" s="51"/>
      <c r="F3" s="51"/>
      <c r="G3" s="51"/>
    </row>
    <row r="4" spans="1:7">
      <c r="A4" s="52" t="s">
        <v>387</v>
      </c>
      <c r="B4" s="52"/>
      <c r="C4" s="52"/>
      <c r="D4" s="52"/>
      <c r="E4" s="53"/>
      <c r="F4" s="53"/>
      <c r="G4" s="53"/>
    </row>
    <row r="5" spans="1:7" ht="58.5" customHeight="1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E7+E14+E19+E35+E47+E281+E286+E291+E295+E312+E317+E321+E326+E331+E44+E32+E307+E343+E271</f>
        <v>51852434.020000003</v>
      </c>
      <c r="F6" s="7">
        <f>F307+F312</f>
        <v>0</v>
      </c>
      <c r="G6" s="7">
        <f>G7+G14+G19+G35+G47+G281+G286+G295+G307+G321+G326+G343+G331+G312+G271+G317</f>
        <v>846688.65999999992</v>
      </c>
    </row>
    <row r="7" spans="1:7" s="16" customFormat="1" ht="15.75" customHeight="1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3390800</v>
      </c>
      <c r="F19" s="7">
        <f>F20+F24+F27+F30</f>
        <v>0</v>
      </c>
      <c r="G19" s="7">
        <f>G20+G24+G27+G30</f>
        <v>45000</v>
      </c>
    </row>
    <row r="20" spans="1:7" s="16" customFormat="1" ht="37.5" hidden="1" customHeight="1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3224000</v>
      </c>
      <c r="F27" s="5">
        <f>F28+F29</f>
        <v>0</v>
      </c>
      <c r="G27" s="5">
        <f>G28+G29</f>
        <v>45000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2516000+708000</f>
        <v>3224000</v>
      </c>
      <c r="F28" s="5"/>
      <c r="G28" s="5">
        <f>45000</f>
        <v>45000</v>
      </c>
    </row>
    <row r="29" spans="1:7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166800</v>
      </c>
      <c r="F30" s="5">
        <f>F31</f>
        <v>0</v>
      </c>
      <c r="G30" s="5">
        <f>G31</f>
        <v>0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166800</f>
        <v>166800</v>
      </c>
      <c r="F31" s="5"/>
      <c r="G31" s="5">
        <f>0</f>
        <v>0</v>
      </c>
    </row>
    <row r="32" spans="1:7" ht="34.5">
      <c r="A32" s="13">
        <v>200</v>
      </c>
      <c r="B32" s="21" t="s">
        <v>341</v>
      </c>
      <c r="C32" s="24" t="s">
        <v>343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342</v>
      </c>
      <c r="C34" s="26" t="s">
        <v>344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1023400</v>
      </c>
      <c r="F35" s="28">
        <f>F36+F38+F40+F42</f>
        <v>0</v>
      </c>
      <c r="G35" s="28">
        <f>G36+G38+G40+G42</f>
        <v>0</v>
      </c>
    </row>
    <row r="36" spans="1:7" ht="38.25" hidden="1" customHeight="1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973000</v>
      </c>
      <c r="F40" s="5">
        <f>F41</f>
        <v>0</v>
      </c>
      <c r="G40" s="5">
        <f>G41</f>
        <v>0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759000+214000</f>
        <v>973000</v>
      </c>
      <c r="F41" s="5"/>
      <c r="G41" s="5">
        <f>0</f>
        <v>0</v>
      </c>
    </row>
    <row r="42" spans="1:7" ht="23.25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50400</v>
      </c>
      <c r="F42" s="5">
        <f>F43</f>
        <v>0</v>
      </c>
      <c r="G42" s="5">
        <f>G43</f>
        <v>0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f>50400</f>
        <v>50400</v>
      </c>
      <c r="F43" s="5"/>
      <c r="G43" s="5">
        <f>0</f>
        <v>0</v>
      </c>
    </row>
    <row r="44" spans="1:7" ht="45.75">
      <c r="A44" s="29"/>
      <c r="B44" s="21" t="s">
        <v>335</v>
      </c>
      <c r="C44" s="24" t="s">
        <v>336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337</v>
      </c>
      <c r="C45" s="14" t="s">
        <v>147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338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39089400</v>
      </c>
      <c r="F47" s="28">
        <f>F48+F68+F91+F94+F114+F133+F151+F166+F171+F189+F204+F221+F236+F258</f>
        <v>0</v>
      </c>
      <c r="G47" s="28">
        <f>G48+G68+G91+G94+G114+G133+G151+G166+G171+G189+G204+G221+G236+G258+G147+G267</f>
        <v>502517.74000000005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1997000</v>
      </c>
      <c r="F68" s="7"/>
      <c r="G68" s="36">
        <f>G70+G80+G81</f>
        <v>131423.15000000002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1507000</v>
      </c>
      <c r="F70" s="5">
        <f>F71+F72+F73+F74+F75+F76+F77+F78+F79</f>
        <v>0</v>
      </c>
      <c r="G70" s="1">
        <f>G71+G72+G73+G75+G76+G77</f>
        <v>95274.91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11977.67</f>
        <v>11977.67</v>
      </c>
    </row>
    <row r="72" spans="1:7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136</v>
      </c>
      <c r="D73" s="22"/>
      <c r="E73" s="6">
        <v>10000</v>
      </c>
      <c r="F73" s="5"/>
      <c r="G73" s="1">
        <f>335.1</f>
        <v>335.1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359000</v>
      </c>
      <c r="F75" s="5"/>
      <c r="G75" s="1">
        <f>15182.13</f>
        <v>15182.13</v>
      </c>
    </row>
    <row r="76" spans="1:7">
      <c r="A76" s="17">
        <v>200</v>
      </c>
      <c r="B76" s="20" t="s">
        <v>151</v>
      </c>
      <c r="C76" s="20" t="s">
        <v>108</v>
      </c>
      <c r="D76" s="22"/>
      <c r="E76" s="6">
        <v>990000</v>
      </c>
      <c r="F76" s="5"/>
      <c r="G76" s="1">
        <f>67780.01</f>
        <v>67780.009999999995</v>
      </c>
    </row>
    <row r="77" spans="1:7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490000</v>
      </c>
      <c r="F81" s="5">
        <f>F82+F83</f>
        <v>0</v>
      </c>
      <c r="G81" s="1">
        <f>G82+G83</f>
        <v>36148.240000000005</v>
      </c>
    </row>
    <row r="82" spans="1:7">
      <c r="A82" s="17">
        <v>200</v>
      </c>
      <c r="B82" s="20" t="s">
        <v>19</v>
      </c>
      <c r="C82" s="20" t="s">
        <v>148</v>
      </c>
      <c r="D82" s="22"/>
      <c r="E82" s="5"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415000</v>
      </c>
      <c r="F83" s="5">
        <f>F84+F85+F86+F87+F88+F89+F90</f>
        <v>0</v>
      </c>
      <c r="G83" s="1">
        <f>G84+G85+G86+G87+G88+G89+G90</f>
        <v>36148.240000000005</v>
      </c>
    </row>
    <row r="84" spans="1:7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14706</f>
        <v>14706</v>
      </c>
    </row>
    <row r="86" spans="1:7" ht="23.25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>
      <c r="A88" s="17">
        <v>200</v>
      </c>
      <c r="B88" s="20" t="s">
        <v>250</v>
      </c>
      <c r="C88" s="20" t="s">
        <v>244</v>
      </c>
      <c r="D88" s="22"/>
      <c r="E88" s="6">
        <v>175000</v>
      </c>
      <c r="F88" s="5"/>
      <c r="G88" s="1">
        <f>21442.24</f>
        <v>21442.240000000002</v>
      </c>
    </row>
    <row r="89" spans="1:7" ht="23.25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355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0</f>
        <v>0</v>
      </c>
    </row>
    <row r="131" spans="1:7" ht="23.25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363</v>
      </c>
      <c r="C133" s="14" t="s">
        <v>364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365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366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>
      <c r="A137" s="17">
        <v>200</v>
      </c>
      <c r="B137" s="20" t="s">
        <v>367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368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369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370</v>
      </c>
      <c r="C140" s="20" t="s">
        <v>240</v>
      </c>
      <c r="D140" s="22"/>
      <c r="E140" s="5"/>
      <c r="F140" s="5"/>
      <c r="G140" s="5"/>
    </row>
    <row r="141" spans="1:7" ht="23.25">
      <c r="A141" s="17">
        <v>200</v>
      </c>
      <c r="B141" s="20" t="s">
        <v>371</v>
      </c>
      <c r="C141" s="20" t="s">
        <v>241</v>
      </c>
      <c r="D141" s="22"/>
      <c r="E141" s="5"/>
      <c r="F141" s="5"/>
      <c r="G141" s="5"/>
    </row>
    <row r="142" spans="1:7" ht="23.25">
      <c r="A142" s="17">
        <v>200</v>
      </c>
      <c r="B142" s="20" t="s">
        <v>372</v>
      </c>
      <c r="C142" s="20" t="s">
        <v>242</v>
      </c>
      <c r="D142" s="22"/>
      <c r="E142" s="5"/>
      <c r="F142" s="5"/>
      <c r="G142" s="5"/>
    </row>
    <row r="143" spans="1:7">
      <c r="A143" s="17">
        <v>200</v>
      </c>
      <c r="B143" s="20" t="s">
        <v>373</v>
      </c>
      <c r="C143" s="20" t="s">
        <v>243</v>
      </c>
      <c r="D143" s="22"/>
      <c r="E143" s="5"/>
      <c r="F143" s="5"/>
      <c r="G143" s="5"/>
    </row>
    <row r="144" spans="1:7" ht="23.25">
      <c r="A144" s="17">
        <v>200</v>
      </c>
      <c r="B144" s="20" t="s">
        <v>374</v>
      </c>
      <c r="C144" s="20" t="s">
        <v>244</v>
      </c>
      <c r="D144" s="22"/>
      <c r="E144" s="5"/>
      <c r="F144" s="5"/>
      <c r="G144" s="5"/>
    </row>
    <row r="145" spans="1:7" ht="23.25">
      <c r="A145" s="17">
        <v>200</v>
      </c>
      <c r="B145" s="20" t="s">
        <v>375</v>
      </c>
      <c r="C145" s="20" t="s">
        <v>245</v>
      </c>
      <c r="D145" s="22"/>
      <c r="E145" s="5"/>
      <c r="F145" s="5"/>
      <c r="G145" s="5"/>
    </row>
    <row r="146" spans="1:7" ht="34.5">
      <c r="A146" s="17">
        <v>200</v>
      </c>
      <c r="B146" s="20" t="s">
        <v>376</v>
      </c>
      <c r="C146" s="20" t="s">
        <v>273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13600</v>
      </c>
      <c r="F147" s="5"/>
      <c r="G147" s="28">
        <f>G148</f>
        <v>0</v>
      </c>
    </row>
    <row r="148" spans="1:7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13600</v>
      </c>
      <c r="F148" s="5"/>
      <c r="G148" s="5">
        <f>G149</f>
        <v>0</v>
      </c>
    </row>
    <row r="149" spans="1:7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13600</v>
      </c>
      <c r="F149" s="5"/>
      <c r="G149" s="5">
        <f>G150</f>
        <v>0</v>
      </c>
    </row>
    <row r="150" spans="1:7">
      <c r="A150" s="17">
        <v>200</v>
      </c>
      <c r="B150" s="20" t="s">
        <v>354</v>
      </c>
      <c r="C150" s="20" t="s">
        <v>108</v>
      </c>
      <c r="D150" s="22"/>
      <c r="E150" s="5">
        <f>13600</f>
        <v>13600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19444300</v>
      </c>
      <c r="F151" s="7">
        <f>F153+F157</f>
        <v>0</v>
      </c>
      <c r="G151" s="7">
        <f>G153+G163</f>
        <v>278000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19444300</v>
      </c>
      <c r="F153" s="5">
        <f>F154+F155+F156</f>
        <v>0</v>
      </c>
      <c r="G153" s="5">
        <f>G154+G155+G156</f>
        <v>278000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18944300+500000</f>
        <v>19444300</v>
      </c>
      <c r="F155" s="5"/>
      <c r="G155" s="5">
        <f>278000</f>
        <v>278000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0</f>
        <v>0</v>
      </c>
      <c r="F156" s="5"/>
      <c r="G156" s="5">
        <f>0</f>
        <v>0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100000</v>
      </c>
      <c r="F166" s="7">
        <f>F168</f>
        <v>0</v>
      </c>
      <c r="G166" s="7">
        <f>G168</f>
        <v>36000</v>
      </c>
    </row>
    <row r="167" spans="1:7" ht="0.75" hidden="1" customHeight="1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100000</v>
      </c>
      <c r="F168" s="5">
        <f>F169+F170</f>
        <v>0</v>
      </c>
      <c r="G168" s="5">
        <f>G169+G170</f>
        <v>36000</v>
      </c>
    </row>
    <row r="169" spans="1:7" ht="15" customHeight="1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100000</f>
        <v>100000</v>
      </c>
      <c r="F170" s="5"/>
      <c r="G170" s="5">
        <f>36000</f>
        <v>36000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132000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132000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132000</f>
        <v>132000</v>
      </c>
      <c r="F174" s="5"/>
      <c r="G174" s="5">
        <f>0</f>
        <v>0</v>
      </c>
    </row>
    <row r="175" spans="1:7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205000</v>
      </c>
      <c r="F189" s="7">
        <f>F191+F194</f>
        <v>0</v>
      </c>
      <c r="G189" s="7">
        <f>G191+G194</f>
        <v>0</v>
      </c>
    </row>
    <row r="190" spans="1:8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155000</v>
      </c>
      <c r="F191" s="5">
        <f>F192+F193</f>
        <v>0</v>
      </c>
      <c r="G191" s="5">
        <f>G192+G193</f>
        <v>0</v>
      </c>
    </row>
    <row r="192" spans="1:8">
      <c r="A192" s="17">
        <v>200</v>
      </c>
      <c r="B192" s="20" t="s">
        <v>78</v>
      </c>
      <c r="C192" s="20" t="s">
        <v>101</v>
      </c>
      <c r="D192" s="22"/>
      <c r="E192" s="6">
        <f>150000</f>
        <v>150000</v>
      </c>
      <c r="F192" s="5"/>
      <c r="G192" s="5">
        <f>0</f>
        <v>0</v>
      </c>
      <c r="H192" s="48"/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5000</f>
        <v>5000</v>
      </c>
      <c r="F193" s="5"/>
      <c r="G193" s="5">
        <f>0</f>
        <v>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50000</v>
      </c>
      <c r="F194" s="5">
        <f>F195+F196</f>
        <v>0</v>
      </c>
      <c r="G194" s="5">
        <f>G195+G196</f>
        <v>0</v>
      </c>
    </row>
    <row r="195" spans="1:7">
      <c r="A195" s="17">
        <v>200</v>
      </c>
      <c r="B195" s="20" t="s">
        <v>158</v>
      </c>
      <c r="C195" s="20" t="s">
        <v>148</v>
      </c>
      <c r="D195" s="22"/>
      <c r="E195" s="5">
        <f>50000</f>
        <v>50000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>
      <c r="A201" s="17">
        <v>200</v>
      </c>
      <c r="B201" s="20" t="s">
        <v>303</v>
      </c>
      <c r="C201" s="20" t="s">
        <v>244</v>
      </c>
      <c r="D201" s="22"/>
      <c r="E201" s="6">
        <f>0</f>
        <v>0</v>
      </c>
      <c r="F201" s="5"/>
      <c r="G201" s="5">
        <f>0</f>
        <v>0</v>
      </c>
    </row>
    <row r="202" spans="1:7" ht="23.25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17072400</v>
      </c>
      <c r="F204" s="7">
        <f>F206+F211</f>
        <v>0</v>
      </c>
      <c r="G204" s="36">
        <f>G206+G211</f>
        <v>18000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17022400</v>
      </c>
      <c r="F206" s="5">
        <f>F207+F208+F209+F210</f>
        <v>0</v>
      </c>
      <c r="G206" s="1">
        <f>G207+G208+G209+G210</f>
        <v>18000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16821400</f>
        <v>16821400</v>
      </c>
      <c r="F209" s="5"/>
      <c r="G209" s="1">
        <f>0</f>
        <v>0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163000</f>
        <v>163000</v>
      </c>
      <c r="F210" s="5"/>
      <c r="G210" s="1">
        <f>18000</f>
        <v>18000</v>
      </c>
    </row>
    <row r="211" spans="1:7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50000</v>
      </c>
      <c r="F211" s="5">
        <f>F212+F213</f>
        <v>0</v>
      </c>
      <c r="G211" s="1">
        <f>G212+G213</f>
        <v>0</v>
      </c>
    </row>
    <row r="212" spans="1:7">
      <c r="A212" s="17">
        <v>200</v>
      </c>
      <c r="B212" s="20" t="s">
        <v>118</v>
      </c>
      <c r="C212" s="20" t="s">
        <v>148</v>
      </c>
      <c r="D212" s="22"/>
      <c r="E212" s="6">
        <f>0</f>
        <v>0</v>
      </c>
      <c r="F212" s="5"/>
      <c r="G212" s="1">
        <f>0</f>
        <v>0</v>
      </c>
    </row>
    <row r="213" spans="1:7" ht="23.25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0</v>
      </c>
    </row>
    <row r="214" spans="1:7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f>0</f>
        <v>0</v>
      </c>
    </row>
    <row r="216" spans="1:7" ht="23.25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>
      <c r="A218" s="17">
        <v>200</v>
      </c>
      <c r="B218" s="20" t="s">
        <v>310</v>
      </c>
      <c r="C218" s="20" t="s">
        <v>244</v>
      </c>
      <c r="D218" s="22"/>
      <c r="E218" s="47">
        <f>30000</f>
        <v>30000</v>
      </c>
      <c r="F218" s="5"/>
      <c r="G218" s="1">
        <f>0</f>
        <v>0</v>
      </c>
    </row>
    <row r="219" spans="1:7" ht="23.25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>
      <c r="A257" s="17">
        <v>200</v>
      </c>
      <c r="B257" s="20" t="s">
        <v>340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31311.200000000001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31311.200000000001</v>
      </c>
    </row>
    <row r="264" spans="1:7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31311.200000000001</v>
      </c>
    </row>
    <row r="266" spans="1:7" ht="23.25">
      <c r="A266" s="17">
        <v>200</v>
      </c>
      <c r="B266" s="20" t="s">
        <v>339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31311.2</f>
        <v>31311.200000000001</v>
      </c>
    </row>
    <row r="267" spans="1:7" ht="24" customHeight="1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361</v>
      </c>
      <c r="C271" s="21" t="s">
        <v>362</v>
      </c>
      <c r="D271" s="27">
        <f>D272+D275+D278</f>
        <v>0</v>
      </c>
      <c r="E271" s="27">
        <f>E272+E275+E278</f>
        <v>2424834.02</v>
      </c>
      <c r="F271" s="27">
        <f>F272+F275+F278</f>
        <v>0</v>
      </c>
      <c r="G271" s="27">
        <f>G272+G275+G278</f>
        <v>236037.48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484000</v>
      </c>
      <c r="F272" s="5">
        <f>F278</f>
        <v>0</v>
      </c>
      <c r="G272" s="5">
        <f>G273</f>
        <v>53340.93</v>
      </c>
    </row>
    <row r="273" spans="1:7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484000</v>
      </c>
      <c r="F273" s="5">
        <f>F274</f>
        <v>0</v>
      </c>
      <c r="G273" s="5">
        <f>G274</f>
        <v>53340.93</v>
      </c>
    </row>
    <row r="274" spans="1:7">
      <c r="A274" s="17">
        <v>200</v>
      </c>
      <c r="B274" s="20" t="s">
        <v>58</v>
      </c>
      <c r="C274" s="20" t="s">
        <v>136</v>
      </c>
      <c r="D274" s="22"/>
      <c r="E274" s="5">
        <v>484000</v>
      </c>
      <c r="F274" s="5"/>
      <c r="G274" s="5">
        <f>53340.93</f>
        <v>53340.93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1884334.02</v>
      </c>
      <c r="F275" s="5">
        <f>F281</f>
        <v>0</v>
      </c>
      <c r="G275" s="5">
        <f>G276</f>
        <v>126316.82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1884334.02</v>
      </c>
      <c r="F276" s="5">
        <f>F277</f>
        <v>0</v>
      </c>
      <c r="G276" s="5">
        <f>G277</f>
        <v>126316.82</v>
      </c>
    </row>
    <row r="277" spans="1:7">
      <c r="A277" s="17">
        <v>200</v>
      </c>
      <c r="B277" s="20" t="s">
        <v>153</v>
      </c>
      <c r="C277" s="20" t="s">
        <v>136</v>
      </c>
      <c r="D277" s="22"/>
      <c r="E277" s="5">
        <f>1884334.02</f>
        <v>1884334.02</v>
      </c>
      <c r="F277" s="5"/>
      <c r="G277" s="5">
        <f>126316.82</f>
        <v>126316.82</v>
      </c>
    </row>
    <row r="278" spans="1:7" ht="23.25" customHeight="1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18133.439999999999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18133.439999999999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18133.439999999999</v>
      </c>
    </row>
    <row r="285" spans="1:7" ht="34.5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18133.44</f>
        <v>18133.439999999999</v>
      </c>
    </row>
    <row r="286" spans="1:7" ht="45.75">
      <c r="A286" s="13">
        <v>200</v>
      </c>
      <c r="B286" s="21" t="s">
        <v>350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45000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45000</v>
      </c>
    </row>
    <row r="288" spans="1:7" hidden="1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45000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45000</f>
        <v>45000</v>
      </c>
    </row>
    <row r="291" spans="1:7" ht="36.75" customHeight="1">
      <c r="A291" s="13">
        <v>200</v>
      </c>
      <c r="B291" s="21" t="s">
        <v>388</v>
      </c>
      <c r="C291" s="21" t="s">
        <v>389</v>
      </c>
      <c r="D291" s="27">
        <f t="shared" ref="D291:G293" si="1">D292</f>
        <v>0</v>
      </c>
      <c r="E291" s="28">
        <f t="shared" si="1"/>
        <v>5424000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390</v>
      </c>
      <c r="C292" s="18" t="s">
        <v>147</v>
      </c>
      <c r="D292" s="22">
        <f t="shared" si="1"/>
        <v>0</v>
      </c>
      <c r="E292" s="5">
        <f t="shared" si="1"/>
        <v>5424000</v>
      </c>
      <c r="F292" s="5">
        <f t="shared" si="1"/>
        <v>0</v>
      </c>
      <c r="G292" s="5">
        <f t="shared" si="1"/>
        <v>0</v>
      </c>
    </row>
    <row r="293" spans="1:7" ht="48.75" customHeight="1">
      <c r="A293" s="17">
        <v>200</v>
      </c>
      <c r="B293" s="20" t="s">
        <v>392</v>
      </c>
      <c r="C293" s="20" t="s">
        <v>391</v>
      </c>
      <c r="D293" s="22">
        <f t="shared" si="1"/>
        <v>0</v>
      </c>
      <c r="E293" s="5">
        <f>5924000-500000</f>
        <v>5424000</v>
      </c>
      <c r="F293" s="5">
        <f t="shared" si="1"/>
        <v>0</v>
      </c>
      <c r="G293" s="5">
        <f t="shared" si="1"/>
        <v>0</v>
      </c>
    </row>
    <row r="294" spans="1:7" ht="23.25" hidden="1">
      <c r="A294" s="17">
        <v>200</v>
      </c>
      <c r="B294" s="20" t="s">
        <v>377</v>
      </c>
      <c r="C294" s="20" t="s">
        <v>378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0</v>
      </c>
      <c r="F300" s="5"/>
      <c r="G300" s="5">
        <f>G301</f>
        <v>0</v>
      </c>
    </row>
    <row r="301" spans="1:7" ht="23.25">
      <c r="A301" s="17">
        <v>200</v>
      </c>
      <c r="B301" s="20" t="s">
        <v>330</v>
      </c>
      <c r="C301" s="20" t="s">
        <v>225</v>
      </c>
      <c r="D301" s="22"/>
      <c r="E301" s="6">
        <f>0</f>
        <v>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348</v>
      </c>
      <c r="C307" s="21" t="s">
        <v>349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>
      <c r="A309" s="17">
        <v>200</v>
      </c>
      <c r="B309" s="20" t="s">
        <v>386</v>
      </c>
      <c r="C309" s="20" t="s">
        <v>385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>
      <c r="A310" s="17">
        <v>200</v>
      </c>
      <c r="B310" s="18" t="s">
        <v>149</v>
      </c>
      <c r="C310" s="18" t="s">
        <v>352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351</v>
      </c>
      <c r="C311" s="20" t="s">
        <v>353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380</v>
      </c>
      <c r="C317" s="21" t="s">
        <v>382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>
      <c r="A318" s="17">
        <v>200</v>
      </c>
      <c r="B318" s="18" t="s">
        <v>379</v>
      </c>
      <c r="C318" s="18" t="s">
        <v>381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>
      <c r="A319" s="17">
        <v>200</v>
      </c>
      <c r="B319" s="20" t="s">
        <v>383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>
      <c r="A320" s="17">
        <v>200</v>
      </c>
      <c r="B320" s="20" t="s">
        <v>384</v>
      </c>
      <c r="C320" s="20"/>
      <c r="D320" s="22"/>
      <c r="E320" s="5">
        <v>0</v>
      </c>
      <c r="F320" s="5"/>
      <c r="G320" s="5">
        <f>0</f>
        <v>0</v>
      </c>
    </row>
    <row r="321" spans="1:7" ht="26.25" customHeight="1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0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0</v>
      </c>
    </row>
    <row r="323" spans="1:7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0</f>
        <v>0</v>
      </c>
    </row>
    <row r="324" spans="1:7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164000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164000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275</v>
      </c>
      <c r="C328" s="20" t="s">
        <v>150</v>
      </c>
      <c r="D328" s="22"/>
      <c r="E328" s="6">
        <v>164000</v>
      </c>
      <c r="F328" s="5"/>
      <c r="G328" s="5">
        <f>0</f>
        <v>0</v>
      </c>
    </row>
    <row r="329" spans="1:7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>
      <c r="A331" s="13">
        <v>200</v>
      </c>
      <c r="B331" s="21" t="s">
        <v>215</v>
      </c>
      <c r="C331" s="21" t="s">
        <v>216</v>
      </c>
      <c r="D331" s="27">
        <f>D332+D336+D339</f>
        <v>0</v>
      </c>
      <c r="E331" s="28">
        <f>E332+E336+E339</f>
        <v>0</v>
      </c>
      <c r="F331" s="28">
        <f>F332+F336+F339</f>
        <v>0</v>
      </c>
      <c r="G331" s="28">
        <f>G332+G336+G339</f>
        <v>0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6</v>
      </c>
      <c r="C333" s="18" t="s">
        <v>150</v>
      </c>
      <c r="D333" s="22"/>
      <c r="E333" s="5">
        <f>E334+E335</f>
        <v>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356</v>
      </c>
      <c r="C334" s="20" t="s">
        <v>150</v>
      </c>
      <c r="D334" s="22"/>
      <c r="E334" s="5">
        <f>0</f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278</v>
      </c>
      <c r="C335" s="20" t="s">
        <v>279</v>
      </c>
      <c r="D335" s="22"/>
      <c r="E335" s="5">
        <f>0</f>
        <v>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150</v>
      </c>
      <c r="D337" s="22">
        <f t="shared" si="5"/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379</v>
      </c>
      <c r="C338" s="20" t="s">
        <v>150</v>
      </c>
      <c r="D338" s="22"/>
      <c r="E338" s="5">
        <v>0</v>
      </c>
      <c r="F338" s="5"/>
      <c r="G338" s="5"/>
    </row>
    <row r="339" spans="1:7" ht="21" customHeight="1">
      <c r="A339" s="17">
        <v>200</v>
      </c>
      <c r="B339" s="18" t="s">
        <v>149</v>
      </c>
      <c r="C339" s="18" t="s">
        <v>147</v>
      </c>
      <c r="D339" s="22">
        <f t="shared" ref="D339:G339" si="6">D340</f>
        <v>0</v>
      </c>
      <c r="E339" s="5">
        <f t="shared" si="6"/>
        <v>0</v>
      </c>
      <c r="F339" s="5">
        <f t="shared" si="6"/>
        <v>0</v>
      </c>
      <c r="G339" s="5">
        <f t="shared" si="6"/>
        <v>0</v>
      </c>
    </row>
    <row r="340" spans="1:7" ht="18" customHeight="1">
      <c r="A340" s="17">
        <v>200</v>
      </c>
      <c r="B340" s="20" t="s">
        <v>132</v>
      </c>
      <c r="C340" s="20" t="s">
        <v>150</v>
      </c>
      <c r="D340" s="22">
        <f>D342</f>
        <v>0</v>
      </c>
      <c r="E340" s="5">
        <f>E342+E341</f>
        <v>0</v>
      </c>
      <c r="F340" s="5">
        <f>F342</f>
        <v>0</v>
      </c>
      <c r="G340" s="5">
        <f>G342+G341</f>
        <v>0</v>
      </c>
    </row>
    <row r="341" spans="1:7" ht="18" customHeight="1">
      <c r="A341" s="17"/>
      <c r="B341" s="20" t="s">
        <v>357</v>
      </c>
      <c r="C341" s="20" t="s">
        <v>150</v>
      </c>
      <c r="D341" s="22"/>
      <c r="E341" s="5">
        <f>0</f>
        <v>0</v>
      </c>
      <c r="F341" s="5"/>
      <c r="G341" s="5">
        <f>0</f>
        <v>0</v>
      </c>
    </row>
    <row r="342" spans="1:7" ht="25.5" customHeight="1">
      <c r="A342" s="17">
        <v>200</v>
      </c>
      <c r="B342" s="20" t="s">
        <v>277</v>
      </c>
      <c r="C342" s="20" t="s">
        <v>279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345</v>
      </c>
      <c r="C343" s="21" t="s">
        <v>346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163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347</v>
      </c>
      <c r="C346" s="20" t="s">
        <v>150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1080934.02</v>
      </c>
      <c r="E347" s="4">
        <f>-[1]Sheet2!$E$6</f>
        <v>-7.4505805969238281E-9</v>
      </c>
      <c r="F347" s="4">
        <f>-[1]Sheet2!$F$6</f>
        <v>0</v>
      </c>
      <c r="G347" s="4">
        <f>-[1]Sheet2!$G$6</f>
        <v>93337.160000000033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358</v>
      </c>
      <c r="C351" s="46"/>
      <c r="D351" s="46"/>
      <c r="E351" s="45" t="s">
        <v>359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172</v>
      </c>
      <c r="C353" s="46"/>
      <c r="D353" s="46"/>
      <c r="E353" s="45" t="s">
        <v>360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2022-02-01T13:52:23Z</cp:lastPrinted>
  <dcterms:created xsi:type="dcterms:W3CDTF">2014-08-26T07:56:34Z</dcterms:created>
  <dcterms:modified xsi:type="dcterms:W3CDTF">2022-02-03T06:32:27Z</dcterms:modified>
</cp:coreProperties>
</file>