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123" i="2"/>
  <c r="H55"/>
  <c r="H40"/>
  <c r="H39"/>
  <c r="H38"/>
  <c r="H35"/>
  <c r="H21"/>
  <c r="H19"/>
  <c r="F124"/>
  <c r="F129"/>
  <c r="F130"/>
  <c r="H120"/>
  <c r="F120"/>
  <c r="H20"/>
  <c r="G120"/>
  <c r="H84"/>
  <c r="F107"/>
  <c r="F106" s="1"/>
  <c r="H60"/>
  <c r="F113"/>
  <c r="F112"/>
  <c r="E129"/>
  <c r="F121"/>
  <c r="F94"/>
  <c r="F95"/>
  <c r="F83"/>
  <c r="F85"/>
  <c r="F74"/>
  <c r="F60"/>
  <c r="F55"/>
  <c r="F47"/>
  <c r="F40"/>
  <c r="F38"/>
  <c r="F35"/>
  <c r="F31"/>
  <c r="F21"/>
  <c r="F19"/>
  <c r="H135"/>
  <c r="H121"/>
  <c r="G127"/>
  <c r="F20"/>
  <c r="H119"/>
  <c r="H18" l="1"/>
  <c r="H17" s="1"/>
  <c r="G100"/>
  <c r="H92"/>
  <c r="F101"/>
  <c r="H75"/>
  <c r="E126"/>
  <c r="F80"/>
  <c r="F69"/>
  <c r="G128"/>
  <c r="F123" l="1"/>
  <c r="H82"/>
  <c r="F82"/>
  <c r="H81" l="1"/>
  <c r="H123" l="1"/>
  <c r="G130" l="1"/>
  <c r="H79"/>
  <c r="H78" s="1"/>
  <c r="F93"/>
  <c r="G79"/>
  <c r="G78" s="1"/>
  <c r="F79"/>
  <c r="F78" s="1"/>
  <c r="E79"/>
  <c r="E78" s="1"/>
  <c r="E120"/>
  <c r="H30"/>
  <c r="G121"/>
  <c r="E128"/>
  <c r="F111"/>
  <c r="F110" s="1"/>
  <c r="H112"/>
  <c r="G124"/>
  <c r="G126"/>
  <c r="H89"/>
  <c r="E130"/>
  <c r="E121"/>
  <c r="E111"/>
  <c r="E110" s="1"/>
  <c r="E100"/>
  <c r="G123" l="1"/>
  <c r="G122" s="1"/>
  <c r="E124"/>
  <c r="H70"/>
  <c r="G70"/>
  <c r="F70"/>
  <c r="E70"/>
  <c r="H132" l="1"/>
  <c r="G132"/>
  <c r="F132"/>
  <c r="E132"/>
  <c r="H88"/>
  <c r="G88"/>
  <c r="F88"/>
  <c r="E88"/>
  <c r="H91"/>
  <c r="G92"/>
  <c r="G91" s="1"/>
  <c r="F92"/>
  <c r="F91" s="1"/>
  <c r="F87" s="1"/>
  <c r="E92"/>
  <c r="E91" s="1"/>
  <c r="F84"/>
  <c r="F81" s="1"/>
  <c r="G85"/>
  <c r="G84" s="1"/>
  <c r="E85"/>
  <c r="E84" s="1"/>
  <c r="E73"/>
  <c r="G75"/>
  <c r="F75"/>
  <c r="E75"/>
  <c r="H73"/>
  <c r="H72" s="1"/>
  <c r="G73"/>
  <c r="G72" s="1"/>
  <c r="F73"/>
  <c r="F72" s="1"/>
  <c r="H68"/>
  <c r="G68"/>
  <c r="F68"/>
  <c r="F67" s="1"/>
  <c r="E68"/>
  <c r="E67" s="1"/>
  <c r="H65"/>
  <c r="G65"/>
  <c r="F65"/>
  <c r="E65"/>
  <c r="H62"/>
  <c r="H61" s="1"/>
  <c r="G62"/>
  <c r="G61" s="1"/>
  <c r="F62"/>
  <c r="F61" s="1"/>
  <c r="E62"/>
  <c r="E61" s="1"/>
  <c r="H59"/>
  <c r="H58" s="1"/>
  <c r="H57" s="1"/>
  <c r="G59"/>
  <c r="G58" s="1"/>
  <c r="G57" s="1"/>
  <c r="F59"/>
  <c r="F58" s="1"/>
  <c r="F57" s="1"/>
  <c r="E59"/>
  <c r="E58" s="1"/>
  <c r="E57" s="1"/>
  <c r="H46"/>
  <c r="H45" s="1"/>
  <c r="G46"/>
  <c r="F46"/>
  <c r="E46"/>
  <c r="H48"/>
  <c r="G48"/>
  <c r="F48"/>
  <c r="E48"/>
  <c r="H54"/>
  <c r="H53" s="1"/>
  <c r="G54"/>
  <c r="G53" s="1"/>
  <c r="F54"/>
  <c r="F53" s="1"/>
  <c r="E54"/>
  <c r="E53" s="1"/>
  <c r="H51"/>
  <c r="H50" s="1"/>
  <c r="G51"/>
  <c r="G50" s="1"/>
  <c r="F51"/>
  <c r="F50" s="1"/>
  <c r="E51"/>
  <c r="E50" s="1"/>
  <c r="H42"/>
  <c r="H41" s="1"/>
  <c r="G42"/>
  <c r="G41" s="1"/>
  <c r="F42"/>
  <c r="F41" s="1"/>
  <c r="E42"/>
  <c r="E41" s="1"/>
  <c r="E34"/>
  <c r="E39"/>
  <c r="E37"/>
  <c r="G39"/>
  <c r="F39"/>
  <c r="H37"/>
  <c r="G37"/>
  <c r="F37"/>
  <c r="H34"/>
  <c r="G34"/>
  <c r="F34"/>
  <c r="E30"/>
  <c r="E29" s="1"/>
  <c r="H29"/>
  <c r="G30"/>
  <c r="G29" s="1"/>
  <c r="F30"/>
  <c r="F29" s="1"/>
  <c r="H24"/>
  <c r="G24"/>
  <c r="G23" s="1"/>
  <c r="F24"/>
  <c r="F23" s="1"/>
  <c r="E24"/>
  <c r="E23" s="1"/>
  <c r="G18"/>
  <c r="G17" s="1"/>
  <c r="F18"/>
  <c r="F17" s="1"/>
  <c r="E18"/>
  <c r="E17" s="1"/>
  <c r="E81" l="1"/>
  <c r="E83"/>
  <c r="E82" s="1"/>
  <c r="G81"/>
  <c r="G77" s="1"/>
  <c r="G83"/>
  <c r="G82" s="1"/>
  <c r="H36"/>
  <c r="H33" s="1"/>
  <c r="H87"/>
  <c r="F56"/>
  <c r="H56"/>
  <c r="H23"/>
  <c r="H44"/>
  <c r="E77"/>
  <c r="G45"/>
  <c r="G44" s="1"/>
  <c r="E87"/>
  <c r="H77"/>
  <c r="E45"/>
  <c r="E44" s="1"/>
  <c r="E72"/>
  <c r="E64" s="1"/>
  <c r="G87"/>
  <c r="G36"/>
  <c r="G33" s="1"/>
  <c r="E36"/>
  <c r="E33" s="1"/>
  <c r="H67"/>
  <c r="G67"/>
  <c r="G64" s="1"/>
  <c r="F45"/>
  <c r="F44" s="1"/>
  <c r="F77"/>
  <c r="F36"/>
  <c r="F33" s="1"/>
  <c r="F64"/>
  <c r="G56"/>
  <c r="E56"/>
  <c r="F99"/>
  <c r="G99"/>
  <c r="H99"/>
  <c r="E99"/>
  <c r="G101"/>
  <c r="H101"/>
  <c r="E101"/>
  <c r="F104"/>
  <c r="G104"/>
  <c r="H104"/>
  <c r="E104"/>
  <c r="F108"/>
  <c r="F103" s="1"/>
  <c r="G108"/>
  <c r="G103" s="1"/>
  <c r="H108"/>
  <c r="H103" s="1"/>
  <c r="E108"/>
  <c r="E103" s="1"/>
  <c r="F116"/>
  <c r="F115" s="1"/>
  <c r="G116"/>
  <c r="G115" s="1"/>
  <c r="H116"/>
  <c r="H115" s="1"/>
  <c r="E116"/>
  <c r="E115" s="1"/>
  <c r="F119"/>
  <c r="G119"/>
  <c r="G118" s="1"/>
  <c r="E119"/>
  <c r="F122"/>
  <c r="H122"/>
  <c r="E122"/>
  <c r="E118" s="1"/>
  <c r="F131"/>
  <c r="G131"/>
  <c r="H131"/>
  <c r="E131"/>
  <c r="F137"/>
  <c r="G137"/>
  <c r="H137"/>
  <c r="E137"/>
  <c r="H16" l="1"/>
  <c r="H118"/>
  <c r="H64"/>
  <c r="F118"/>
  <c r="E16"/>
  <c r="G16"/>
  <c r="F16"/>
  <c r="H98"/>
  <c r="G98"/>
  <c r="G97" s="1"/>
  <c r="G96" s="1"/>
  <c r="E98"/>
  <c r="F98"/>
  <c r="H111"/>
  <c r="H110" s="1"/>
  <c r="G111"/>
  <c r="G110" s="1"/>
  <c r="G14" l="1"/>
  <c r="H97"/>
  <c r="F97"/>
  <c r="F96" s="1"/>
  <c r="F14" s="1"/>
  <c r="E97"/>
  <c r="E96" s="1"/>
  <c r="E14" s="1"/>
  <c r="H96" l="1"/>
  <c r="H14" s="1"/>
</calcChain>
</file>

<file path=xl/sharedStrings.xml><?xml version="1.0" encoding="utf-8"?>
<sst xmlns="http://schemas.openxmlformats.org/spreadsheetml/2006/main" count="471" uniqueCount="256">
  <si>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</si>
  <si>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</si>
  <si>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</si>
  <si>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</si>
  <si>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</si>
  <si>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</si>
  <si>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</si>
  <si>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</si>
  <si>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</si>
  <si>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</si>
  <si>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</si>
  <si>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</si>
  <si>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</si>
  <si>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</si>
  <si>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</si>
  <si>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</si>
  <si>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</si>
  <si>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</si>
  <si>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</si>
  <si>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</si>
  <si>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</si>
  <si>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</si>
  <si>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</si>
  <si>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</si>
  <si>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</si>
  <si>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</si>
  <si>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</si>
  <si>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</si>
  <si>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</si>
  <si>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</si>
  <si>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</si>
  <si>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</si>
  <si>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</si>
  <si>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</si>
  <si>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</si>
  <si>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</si>
  <si>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</si>
  <si>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</si>
  <si>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</si>
  <si>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</si>
  <si>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</si>
  <si>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</si>
  <si>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</si>
  <si>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</si>
  <si>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</si>
  <si>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</si>
  <si>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</si>
  <si>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</si>
  <si>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</si>
  <si>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</si>
  <si>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</si>
  <si>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</si>
  <si>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</si>
  <si>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</si>
  <si>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</si>
  <si>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</si>
  <si>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</si>
  <si>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</si>
  <si>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</si>
  <si>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</si>
  <si>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</si>
  <si>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</si>
  <si>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</si>
  <si>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</si>
  <si>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</si>
  <si>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</si>
  <si>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</si>
  <si>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</si>
  <si>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</si>
  <si>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</si>
  <si>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</si>
  <si>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</si>
  <si>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</si>
  <si>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</si>
  <si>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</si>
  <si>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</si>
  <si>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</si>
  <si>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</si>
  <si>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</si>
  <si>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</si>
  <si>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</si>
  <si>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</si>
  <si>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</si>
  <si>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</si>
  <si>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</si>
  <si>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</si>
  <si>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</si>
  <si>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</si>
  <si>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</si>
  <si>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</si>
  <si>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</si>
  <si>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</si>
  <si>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</si>
  <si>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</si>
  <si>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</si>
  <si>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</si>
  <si>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</si>
  <si>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</si>
  <si>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</si>
  <si>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</si>
  <si>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</si>
  <si>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</si>
  <si>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</si>
  <si>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</si>
  <si>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</si>
  <si>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</si>
  <si>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</si>
  <si>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</si>
  <si>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</si>
  <si>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</si>
  <si>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</si>
  <si>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</si>
  <si>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</si>
  <si>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</si>
  <si>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</si>
  <si>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</si>
  <si>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</si>
  <si>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</si>
  <si>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</si>
  <si>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</si>
  <si>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</si>
  <si>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</si>
  <si>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</si>
  <si>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</si>
  <si>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</si>
  <si>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</si>
  <si>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</si>
  <si>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</si>
  <si>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</si>
  <si>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</si>
  <si>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</si>
  <si>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</si>
  <si>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</si>
  <si>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</si>
  <si>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</si>
  <si>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</si>
  <si>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</si>
  <si>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</si>
  <si>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</si>
  <si>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</si>
  <si>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</si>
  <si>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</si>
  <si>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</si>
  <si>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</si>
  <si>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</si>
  <si>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</si>
  <si>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</si>
  <si>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</si>
  <si>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</si>
  <si>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</si>
  <si>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</si>
  <si>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</si>
  <si>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</si>
  <si>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</si>
  <si>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</si>
  <si>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</si>
  <si>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</si>
  <si>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</si>
  <si>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</si>
  <si>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</si>
  <si>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</si>
  <si>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</si>
  <si>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</si>
  <si>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</si>
  <si>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</si>
  <si>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</si>
  <si>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</si>
  <si>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</si>
  <si>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</si>
  <si>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</si>
  <si>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</si>
  <si>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</si>
  <si>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</si>
  <si>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</si>
  <si>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</si>
  <si>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</si>
  <si>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</si>
  <si>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</si>
  <si>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</si>
  <si>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</si>
  <si>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</si>
  <si>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</si>
  <si>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</si>
  <si>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</si>
  <si>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</si>
  <si>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</si>
  <si>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</si>
  <si>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</si>
  <si>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</si>
  <si>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</si>
  <si>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</si>
  <si>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</si>
  <si>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</si>
  <si>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</si>
  <si>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</si>
  <si>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</si>
  <si>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</si>
  <si>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</si>
  <si>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</si>
  <si>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</si>
  <si>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</si>
  <si>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</si>
  <si>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</si>
  <si>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</si>
  <si>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</si>
  <si>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</si>
  <si>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</si>
  <si>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</si>
  <si>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</si>
  <si>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</si>
  <si>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</si>
  <si>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</si>
  <si>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</si>
  <si>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</si>
  <si>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</si>
  <si>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</si>
  <si>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</si>
  <si>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</si>
  <si>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</si>
  <si>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</si>
  <si>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</si>
  <si>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</si>
  <si>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</si>
  <si>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</si>
  <si>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</si>
  <si>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</si>
  <si>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</si>
  <si>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</si>
  <si>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</si>
  <si>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</si>
  <si>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</si>
  <si>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</si>
  <si>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</si>
  <si>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</si>
  <si>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</si>
  <si>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</si>
  <si>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</si>
  <si>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</si>
  <si>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</si>
  <si>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</si>
  <si>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</si>
  <si>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</si>
  <si>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</si>
  <si>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</si>
  <si>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</si>
  <si>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</si>
  <si>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</si>
  <si>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</si>
  <si>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</si>
  <si>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</si>
  <si>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</si>
  <si>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</si>
  <si>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</si>
  <si>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трансфертыэффективность</t>
  </si>
  <si>
    <t>межбюджетные трансферты напроект водопровод</t>
  </si>
  <si>
    <t>на 01.07.2022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</si>
</sst>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6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2" fontId="27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topLeftCell="B90" zoomScaleNormal="100" workbookViewId="0">
      <selection activeCell="E124" sqref="E124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89" t="s">
        <v>160</v>
      </c>
      <c r="D2" s="90"/>
      <c r="E2" s="90"/>
      <c r="F2" s="90"/>
      <c r="G2" s="90"/>
      <c r="H2" s="81"/>
      <c r="I2" s="9"/>
    </row>
    <row r="3" spans="1:11" ht="13.5" customHeight="1">
      <c r="C3" s="104" t="s">
        <v>255</v>
      </c>
      <c r="D3" s="104"/>
      <c r="E3" s="104"/>
      <c r="F3" s="104"/>
      <c r="G3" s="10"/>
      <c r="H3" s="82"/>
    </row>
    <row r="4" spans="1:11" ht="12.75" customHeight="1">
      <c r="A4" s="103" t="s">
        <v>161</v>
      </c>
      <c r="B4" s="103"/>
      <c r="C4" s="105" t="s">
        <v>202</v>
      </c>
      <c r="D4" s="105"/>
      <c r="E4" s="105"/>
      <c r="F4" s="105"/>
      <c r="G4" s="11"/>
      <c r="H4" s="82"/>
    </row>
    <row r="5" spans="1:11" ht="15.75" hidden="1" customHeight="1">
      <c r="C5" s="12"/>
      <c r="D5" s="91" t="s">
        <v>0</v>
      </c>
      <c r="E5" s="91"/>
      <c r="F5" s="91"/>
      <c r="G5" s="11"/>
      <c r="H5" s="82"/>
    </row>
    <row r="6" spans="1:11" ht="15.75" hidden="1" customHeight="1">
      <c r="C6" s="12"/>
      <c r="D6" s="92" t="s">
        <v>1</v>
      </c>
      <c r="E6" s="92"/>
      <c r="F6" s="92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3" t="s">
        <v>2</v>
      </c>
      <c r="B8" s="103"/>
      <c r="C8" s="12"/>
      <c r="D8" s="12"/>
      <c r="E8" s="12"/>
      <c r="F8" s="16"/>
      <c r="G8" s="11"/>
      <c r="H8" s="82"/>
    </row>
    <row r="9" spans="1:11" ht="14.1" customHeight="1">
      <c r="C9" s="93" t="s">
        <v>162</v>
      </c>
      <c r="D9" s="93"/>
      <c r="E9" s="93"/>
      <c r="F9" s="93"/>
      <c r="G9" s="93"/>
      <c r="H9" s="93"/>
      <c r="I9" s="17"/>
    </row>
    <row r="10" spans="1:11" ht="12.95" customHeight="1">
      <c r="A10" s="101" t="s">
        <v>4</v>
      </c>
      <c r="B10" s="101" t="s">
        <v>5</v>
      </c>
      <c r="C10" s="94" t="s">
        <v>3</v>
      </c>
      <c r="D10" s="96" t="s">
        <v>4</v>
      </c>
      <c r="E10" s="96" t="s">
        <v>163</v>
      </c>
      <c r="F10" s="99" t="s">
        <v>216</v>
      </c>
      <c r="G10" s="96" t="s">
        <v>164</v>
      </c>
      <c r="H10" s="99" t="s">
        <v>165</v>
      </c>
      <c r="I10" s="18"/>
    </row>
    <row r="11" spans="1:11" ht="12" customHeight="1">
      <c r="A11" s="102"/>
      <c r="B11" s="102"/>
      <c r="C11" s="95"/>
      <c r="D11" s="97"/>
      <c r="E11" s="97"/>
      <c r="F11" s="100"/>
      <c r="G11" s="97"/>
      <c r="H11" s="100"/>
      <c r="I11" s="19"/>
    </row>
    <row r="12" spans="1:11" ht="27.75" customHeight="1">
      <c r="A12" s="102"/>
      <c r="B12" s="102"/>
      <c r="C12" s="95"/>
      <c r="D12" s="98"/>
      <c r="E12" s="98"/>
      <c r="F12" s="100"/>
      <c r="G12" s="98"/>
      <c r="H12" s="100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E16+E96</f>
        <v>10627442.710000001</v>
      </c>
      <c r="F14" s="29">
        <f>F16+F96</f>
        <v>67457342.710000008</v>
      </c>
      <c r="G14" s="30">
        <f>G16+G96</f>
        <v>733534.02</v>
      </c>
      <c r="H14" s="30">
        <f>H16+H96</f>
        <v>18720216.609999999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19349000</v>
      </c>
      <c r="G16" s="45">
        <f>G17+G23+G29+G33+G41+G44+G56+G64+G77+G87</f>
        <v>0</v>
      </c>
      <c r="H16" s="45">
        <f>H17+H23+H29+H33+H41+H44+H56+H64+H77+H87</f>
        <v>10831622.299999999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3067984.2399999998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H19+H20+H21+H22</f>
        <v>3067984.2399999998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f>3015310.19+858.29</f>
        <v>3016168.48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f>9.33</f>
        <v>9.33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f>37446.72+507.16+5372.75</f>
        <v>43326.630000000005</v>
      </c>
      <c r="I21" s="31"/>
    </row>
    <row r="22" spans="1:9" ht="79.5">
      <c r="A22" s="46" t="s">
        <v>9</v>
      </c>
      <c r="B22" s="59" t="s">
        <v>250</v>
      </c>
      <c r="C22" s="60" t="s">
        <v>252</v>
      </c>
      <c r="D22" s="61"/>
      <c r="E22" s="62"/>
      <c r="F22" s="63"/>
      <c r="G22" s="63"/>
      <c r="H22" s="63">
        <v>8479.7999999999993</v>
      </c>
      <c r="I22" s="31"/>
    </row>
    <row r="23" spans="1:9" ht="23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2144000</v>
      </c>
      <c r="G23" s="51">
        <f>G24</f>
        <v>0</v>
      </c>
      <c r="H23" s="51">
        <f>H24</f>
        <v>1161454.04</v>
      </c>
      <c r="I23" s="31"/>
    </row>
    <row r="24" spans="1:9" ht="23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2144000</v>
      </c>
      <c r="G24" s="57">
        <f>G25+G26+G27+G28</f>
        <v>0</v>
      </c>
      <c r="H24" s="57">
        <f>H25+H26+H27+H28</f>
        <v>1161454.04</v>
      </c>
      <c r="I24" s="31"/>
    </row>
    <row r="25" spans="1:9" ht="57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920000</v>
      </c>
      <c r="G25" s="63"/>
      <c r="H25" s="63">
        <v>571692.81000000006</v>
      </c>
      <c r="I25" s="31"/>
    </row>
    <row r="26" spans="1:9" ht="68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v>3365.5</v>
      </c>
      <c r="I26" s="31"/>
    </row>
    <row r="27" spans="1:9" ht="57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1217000</v>
      </c>
      <c r="G27" s="63"/>
      <c r="H27" s="63">
        <v>658552.75</v>
      </c>
      <c r="I27" s="31"/>
    </row>
    <row r="28" spans="1:9" ht="57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v>-72157.02</v>
      </c>
      <c r="I28" s="31"/>
    </row>
    <row r="29" spans="1:9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47000</v>
      </c>
      <c r="G29" s="51">
        <f>G30</f>
        <v>0</v>
      </c>
      <c r="H29" s="51">
        <f>H30</f>
        <v>33303.5</v>
      </c>
      <c r="I29" s="31"/>
    </row>
    <row r="30" spans="1:9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47000</v>
      </c>
      <c r="G30" s="57">
        <f>G31+G32</f>
        <v>0</v>
      </c>
      <c r="H30" s="57">
        <f>H31</f>
        <v>33303.5</v>
      </c>
      <c r="I30" s="31"/>
    </row>
    <row r="31" spans="1:9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f>47000</f>
        <v>47000</v>
      </c>
      <c r="G31" s="63"/>
      <c r="H31" s="63">
        <v>33303.5</v>
      </c>
      <c r="I31" s="31"/>
    </row>
    <row r="32" spans="1:9" ht="23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7958000</v>
      </c>
      <c r="G33" s="51">
        <f>G34+G36</f>
        <v>0</v>
      </c>
      <c r="H33" s="51">
        <f>H34+H36</f>
        <v>2973087.78</v>
      </c>
      <c r="I33" s="31"/>
    </row>
    <row r="34" spans="1:9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850000</v>
      </c>
      <c r="G34" s="57">
        <f>G35</f>
        <v>0</v>
      </c>
      <c r="H34" s="57">
        <f>H35</f>
        <v>111869.92000000001</v>
      </c>
      <c r="I34" s="31"/>
    </row>
    <row r="35" spans="1:9" ht="34.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f>850000</f>
        <v>850000</v>
      </c>
      <c r="G35" s="63"/>
      <c r="H35" s="63">
        <f>105700.46+6169.46</f>
        <v>111869.92000000001</v>
      </c>
      <c r="I35" s="31"/>
    </row>
    <row r="36" spans="1:9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7108000</v>
      </c>
      <c r="G36" s="57">
        <f>G37+G39</f>
        <v>0</v>
      </c>
      <c r="H36" s="57">
        <f>H37+H39</f>
        <v>2861217.86</v>
      </c>
      <c r="I36" s="31"/>
    </row>
    <row r="37" spans="1:9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4120000</v>
      </c>
      <c r="G37" s="68">
        <f>G38</f>
        <v>0</v>
      </c>
      <c r="H37" s="68">
        <f>H38</f>
        <v>2753115.9899999998</v>
      </c>
      <c r="I37" s="31"/>
    </row>
    <row r="38" spans="1:9" ht="23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f>4120000</f>
        <v>4120000</v>
      </c>
      <c r="G38" s="63"/>
      <c r="H38" s="63">
        <f>2734681.88+18434.11</f>
        <v>2753115.9899999998</v>
      </c>
      <c r="I38" s="31"/>
    </row>
    <row r="39" spans="1:9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2988000</v>
      </c>
      <c r="G39" s="68">
        <f>G40</f>
        <v>0</v>
      </c>
      <c r="H39" s="68">
        <f>H40</f>
        <v>108101.87</v>
      </c>
      <c r="I39" s="31"/>
    </row>
    <row r="40" spans="1:9" ht="23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f>2988000</f>
        <v>2988000</v>
      </c>
      <c r="G40" s="63"/>
      <c r="H40" s="63">
        <f>101785.89+6656.4-340.42</f>
        <v>108101.87</v>
      </c>
      <c r="I40" s="31"/>
    </row>
    <row r="41" spans="1:9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1550000</v>
      </c>
      <c r="G44" s="51">
        <f>G45+G50+G53</f>
        <v>0</v>
      </c>
      <c r="H44" s="51">
        <f>H45+H50+H53</f>
        <v>1610087.44</v>
      </c>
      <c r="I44" s="31"/>
    </row>
    <row r="45" spans="1:9" ht="68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1200000</v>
      </c>
      <c r="G45" s="57">
        <f>G46+G48</f>
        <v>0</v>
      </c>
      <c r="H45" s="83">
        <f>H46</f>
        <v>1272349</v>
      </c>
      <c r="I45" s="31"/>
    </row>
    <row r="46" spans="1:9" ht="45.7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1200000</v>
      </c>
      <c r="G46" s="68">
        <f>G47</f>
        <v>0</v>
      </c>
      <c r="H46" s="68">
        <f>H47</f>
        <v>1272349</v>
      </c>
      <c r="I46" s="31"/>
    </row>
    <row r="47" spans="1:9" ht="57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f>1200000</f>
        <v>1200000</v>
      </c>
      <c r="G47" s="63"/>
      <c r="H47" s="63">
        <v>1272349</v>
      </c>
      <c r="I47" s="31"/>
    </row>
    <row r="48" spans="1:9" ht="57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350000</v>
      </c>
      <c r="G53" s="57">
        <f t="shared" si="2"/>
        <v>0</v>
      </c>
      <c r="H53" s="57">
        <f t="shared" si="2"/>
        <v>337738.44</v>
      </c>
      <c r="I53" s="31"/>
    </row>
    <row r="54" spans="1:9" ht="68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350000</v>
      </c>
      <c r="G54" s="68">
        <f t="shared" si="2"/>
        <v>0</v>
      </c>
      <c r="H54" s="68">
        <f t="shared" si="2"/>
        <v>337738.44</v>
      </c>
      <c r="I54" s="31"/>
    </row>
    <row r="55" spans="1:9" ht="57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f>350000</f>
        <v>350000</v>
      </c>
      <c r="G55" s="63"/>
      <c r="H55" s="63">
        <f>337738.44</f>
        <v>337738.44</v>
      </c>
      <c r="I55" s="31"/>
    </row>
    <row r="56" spans="1:9" ht="23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15000</v>
      </c>
      <c r="G56" s="51">
        <f>G57+G61</f>
        <v>0</v>
      </c>
      <c r="H56" s="51">
        <f>H57+H61</f>
        <v>2400</v>
      </c>
      <c r="I56" s="31"/>
    </row>
    <row r="57" spans="1:9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15000</v>
      </c>
      <c r="G57" s="57">
        <f t="shared" si="3"/>
        <v>0</v>
      </c>
      <c r="H57" s="57">
        <f t="shared" si="3"/>
        <v>2400</v>
      </c>
      <c r="I57" s="31"/>
    </row>
    <row r="58" spans="1:9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15000</v>
      </c>
      <c r="G59" s="68">
        <f t="shared" si="3"/>
        <v>0</v>
      </c>
      <c r="H59" s="68">
        <f t="shared" si="3"/>
        <v>2400</v>
      </c>
      <c r="I59" s="31"/>
    </row>
    <row r="60" spans="1:9" ht="23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f>15000</f>
        <v>15000</v>
      </c>
      <c r="G60" s="63"/>
      <c r="H60" s="63">
        <f>2400</f>
        <v>2400</v>
      </c>
      <c r="I60" s="31"/>
    </row>
    <row r="61" spans="1:9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0</v>
      </c>
      <c r="G64" s="51">
        <f>G65+G67+G72</f>
        <v>0</v>
      </c>
      <c r="H64" s="51">
        <f>H65+H67+H72</f>
        <v>1855593.3199999998</v>
      </c>
      <c r="I64" s="31"/>
    </row>
    <row r="65" spans="1:9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8.25" customHeight="1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0</v>
      </c>
      <c r="G67" s="57">
        <f>G68+G70</f>
        <v>0</v>
      </c>
      <c r="H67" s="57">
        <f>H68+H70</f>
        <v>1732126.4</v>
      </c>
      <c r="I67" s="31"/>
    </row>
    <row r="68" spans="1:9" ht="68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0</v>
      </c>
      <c r="G68" s="68">
        <f t="shared" si="5"/>
        <v>0</v>
      </c>
      <c r="H68" s="68">
        <f t="shared" si="5"/>
        <v>1732126.4</v>
      </c>
      <c r="I68" s="31"/>
    </row>
    <row r="69" spans="1:9" ht="68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f>0</f>
        <v>0</v>
      </c>
      <c r="G69" s="63"/>
      <c r="H69" s="63">
        <v>1732126.4</v>
      </c>
      <c r="I69" s="31"/>
    </row>
    <row r="70" spans="1:9" ht="68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/>
      <c r="I71" s="31"/>
    </row>
    <row r="72" spans="1:9" ht="23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0</v>
      </c>
      <c r="G72" s="57">
        <f>G73+G75</f>
        <v>0</v>
      </c>
      <c r="H72" s="57">
        <f>H73+H75</f>
        <v>123466.92</v>
      </c>
      <c r="I72" s="31"/>
    </row>
    <row r="73" spans="1:9" ht="23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0</v>
      </c>
      <c r="G73" s="68">
        <f>G74</f>
        <v>0</v>
      </c>
      <c r="H73" s="68">
        <f>H74</f>
        <v>123466.92</v>
      </c>
      <c r="I73" s="31"/>
    </row>
    <row r="74" spans="1:9" ht="34.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f>0</f>
        <v>0</v>
      </c>
      <c r="G74" s="63"/>
      <c r="H74" s="63">
        <v>123466.92</v>
      </c>
      <c r="I74" s="31"/>
    </row>
    <row r="75" spans="1:9" ht="33.75" customHeight="1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30000</v>
      </c>
      <c r="G77" s="51">
        <f>G78+G81</f>
        <v>0</v>
      </c>
      <c r="H77" s="51">
        <f>H78+H81</f>
        <v>11000</v>
      </c>
      <c r="I77" s="31"/>
    </row>
    <row r="78" spans="1:9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30000</v>
      </c>
      <c r="G81" s="57">
        <f>G84</f>
        <v>0</v>
      </c>
      <c r="H81" s="57">
        <f>H84+H82</f>
        <v>11000</v>
      </c>
      <c r="I81" s="31"/>
    </row>
    <row r="82" spans="1:9" ht="57">
      <c r="A82" s="64"/>
      <c r="B82" s="71" t="s">
        <v>228</v>
      </c>
      <c r="C82" s="77" t="s">
        <v>239</v>
      </c>
      <c r="D82" s="43"/>
      <c r="E82" s="62">
        <f t="shared" ref="E82:G85" si="7">E83</f>
        <v>0</v>
      </c>
      <c r="F82" s="68">
        <f t="shared" si="7"/>
        <v>0</v>
      </c>
      <c r="G82" s="68">
        <f t="shared" si="7"/>
        <v>0</v>
      </c>
      <c r="H82" s="68">
        <f>H83</f>
        <v>0</v>
      </c>
      <c r="I82" s="31"/>
    </row>
    <row r="83" spans="1:9" ht="57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f>0</f>
        <v>0</v>
      </c>
      <c r="G83" s="68">
        <f t="shared" si="7"/>
        <v>0</v>
      </c>
      <c r="H83" s="68">
        <v>0</v>
      </c>
      <c r="I83" s="31"/>
    </row>
    <row r="84" spans="1:9" ht="68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30000</v>
      </c>
      <c r="G84" s="68">
        <f t="shared" si="7"/>
        <v>0</v>
      </c>
      <c r="H84" s="68">
        <f>H85</f>
        <v>11000</v>
      </c>
      <c r="I84" s="31"/>
    </row>
    <row r="85" spans="1:9" ht="59.25" customHeight="1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f>30000</f>
        <v>30000</v>
      </c>
      <c r="G85" s="68">
        <f t="shared" si="7"/>
        <v>0</v>
      </c>
      <c r="H85" s="68">
        <v>11000</v>
      </c>
      <c r="I85" s="31"/>
    </row>
    <row r="86" spans="1:9" hidden="1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E88+E91</f>
        <v>0</v>
      </c>
      <c r="F87" s="51">
        <f>F88+F91</f>
        <v>75000</v>
      </c>
      <c r="G87" s="51">
        <f>G88+G91</f>
        <v>0</v>
      </c>
      <c r="H87" s="51">
        <f>H88+H91</f>
        <v>116711.98</v>
      </c>
      <c r="I87" s="31"/>
    </row>
    <row r="88" spans="1:9">
      <c r="A88" s="58" t="s">
        <v>9</v>
      </c>
      <c r="B88" s="53" t="s">
        <v>188</v>
      </c>
      <c r="C88" s="66" t="s">
        <v>189</v>
      </c>
      <c r="D88" s="76"/>
      <c r="E88" s="56">
        <f>E89</f>
        <v>0</v>
      </c>
      <c r="F88" s="57">
        <f>F89</f>
        <v>0</v>
      </c>
      <c r="G88" s="57">
        <f>G89</f>
        <v>0</v>
      </c>
      <c r="H88" s="57">
        <f>H89</f>
        <v>0</v>
      </c>
      <c r="I88" s="31"/>
    </row>
    <row r="89" spans="1:9" ht="23.25">
      <c r="A89" s="58" t="s">
        <v>9</v>
      </c>
      <c r="B89" s="59" t="s">
        <v>190</v>
      </c>
      <c r="C89" s="78" t="s">
        <v>191</v>
      </c>
      <c r="D89" s="43"/>
      <c r="E89" s="44"/>
      <c r="F89" s="79"/>
      <c r="G89" s="79"/>
      <c r="H89" s="63">
        <f>H90</f>
        <v>0</v>
      </c>
      <c r="I89" s="31"/>
    </row>
    <row r="90" spans="1:9" ht="23.25">
      <c r="A90" s="52" t="s">
        <v>9</v>
      </c>
      <c r="B90" s="59" t="s">
        <v>214</v>
      </c>
      <c r="C90" s="78" t="s">
        <v>191</v>
      </c>
      <c r="D90" s="43"/>
      <c r="E90" s="44"/>
      <c r="F90" s="79"/>
      <c r="G90" s="79"/>
      <c r="H90" s="63">
        <v>0</v>
      </c>
      <c r="I90" s="31"/>
    </row>
    <row r="91" spans="1:9">
      <c r="A91" s="58" t="s">
        <v>9</v>
      </c>
      <c r="B91" s="53" t="s">
        <v>126</v>
      </c>
      <c r="C91" s="54" t="s">
        <v>125</v>
      </c>
      <c r="D91" s="55" t="s">
        <v>9</v>
      </c>
      <c r="E91" s="56">
        <f>E92</f>
        <v>0</v>
      </c>
      <c r="F91" s="57">
        <f>F92</f>
        <v>75000</v>
      </c>
      <c r="G91" s="57">
        <f>G92</f>
        <v>0</v>
      </c>
      <c r="H91" s="57">
        <f>H92</f>
        <v>116711.98</v>
      </c>
      <c r="I91" s="31"/>
    </row>
    <row r="92" spans="1:9">
      <c r="A92" s="58" t="s">
        <v>9</v>
      </c>
      <c r="B92" s="59" t="s">
        <v>128</v>
      </c>
      <c r="C92" s="60" t="s">
        <v>127</v>
      </c>
      <c r="D92" s="61" t="s">
        <v>9</v>
      </c>
      <c r="E92" s="62">
        <f>E93+E94+E95</f>
        <v>0</v>
      </c>
      <c r="F92" s="68">
        <f>F93+F94+F95</f>
        <v>75000</v>
      </c>
      <c r="G92" s="68">
        <f>G93+G94+G95</f>
        <v>0</v>
      </c>
      <c r="H92" s="68">
        <f>H93+H94+H95</f>
        <v>116711.98</v>
      </c>
      <c r="I92" s="31"/>
    </row>
    <row r="93" spans="1:9" ht="23.25">
      <c r="A93" s="58" t="s">
        <v>9</v>
      </c>
      <c r="B93" s="59" t="s">
        <v>129</v>
      </c>
      <c r="C93" s="60" t="s">
        <v>209</v>
      </c>
      <c r="D93" s="61" t="s">
        <v>9</v>
      </c>
      <c r="E93" s="62"/>
      <c r="F93" s="63">
        <f>100000-100000</f>
        <v>0</v>
      </c>
      <c r="G93" s="63"/>
      <c r="H93" s="63"/>
      <c r="I93" s="31"/>
    </row>
    <row r="94" spans="1:9" ht="23.25">
      <c r="A94" s="58" t="s">
        <v>9</v>
      </c>
      <c r="B94" s="59" t="s">
        <v>130</v>
      </c>
      <c r="C94" s="60" t="s">
        <v>210</v>
      </c>
      <c r="D94" s="61" t="s">
        <v>9</v>
      </c>
      <c r="E94" s="62"/>
      <c r="F94" s="63">
        <f>50000</f>
        <v>50000</v>
      </c>
      <c r="G94" s="63"/>
      <c r="H94" s="63">
        <v>26418</v>
      </c>
      <c r="I94" s="31"/>
    </row>
    <row r="95" spans="1:9" ht="22.5" customHeight="1">
      <c r="A95" s="40" t="s">
        <v>9</v>
      </c>
      <c r="B95" s="59" t="s">
        <v>131</v>
      </c>
      <c r="C95" s="60" t="s">
        <v>211</v>
      </c>
      <c r="D95" s="61" t="s">
        <v>9</v>
      </c>
      <c r="E95" s="62"/>
      <c r="F95" s="63">
        <f>25000</f>
        <v>25000</v>
      </c>
      <c r="G95" s="63"/>
      <c r="H95" s="63">
        <v>90293.98</v>
      </c>
      <c r="I95" s="31"/>
    </row>
    <row r="96" spans="1:9" ht="27.75" customHeight="1">
      <c r="A96" s="40" t="s">
        <v>9</v>
      </c>
      <c r="B96" s="41" t="s">
        <v>133</v>
      </c>
      <c r="C96" s="42" t="s">
        <v>132</v>
      </c>
      <c r="D96" s="43" t="s">
        <v>9</v>
      </c>
      <c r="E96" s="44">
        <f>E97+E131+E137</f>
        <v>10627442.710000001</v>
      </c>
      <c r="F96" s="45">
        <f>F97+F131+F137</f>
        <v>48108342.710000001</v>
      </c>
      <c r="G96" s="45">
        <f t="shared" ref="G96" si="8">G97+G131+G137</f>
        <v>733534.02</v>
      </c>
      <c r="H96" s="45">
        <f>H97+H131+H137+H135</f>
        <v>7888594.3100000005</v>
      </c>
      <c r="I96" s="31"/>
    </row>
    <row r="97" spans="1:9" ht="27" customHeight="1">
      <c r="A97" s="40" t="s">
        <v>9</v>
      </c>
      <c r="B97" s="41" t="s">
        <v>135</v>
      </c>
      <c r="C97" s="42" t="s">
        <v>134</v>
      </c>
      <c r="D97" s="43" t="s">
        <v>9</v>
      </c>
      <c r="E97" s="44">
        <f>E98+E103+E115+E118</f>
        <v>10627442.710000001</v>
      </c>
      <c r="F97" s="45">
        <f>F98+F103+F115+F118</f>
        <v>47239342.710000001</v>
      </c>
      <c r="G97" s="45">
        <f>G98+G103+G115+G118</f>
        <v>733534.02</v>
      </c>
      <c r="H97" s="45">
        <f>H98+H103+H115+H118+H110</f>
        <v>7666852.7100000009</v>
      </c>
      <c r="I97" s="31"/>
    </row>
    <row r="98" spans="1:9" ht="23.25">
      <c r="A98" s="58" t="s">
        <v>9</v>
      </c>
      <c r="B98" s="41" t="s">
        <v>187</v>
      </c>
      <c r="C98" s="42" t="s">
        <v>136</v>
      </c>
      <c r="D98" s="43" t="s">
        <v>9</v>
      </c>
      <c r="E98" s="44">
        <f>E99+E101</f>
        <v>872000</v>
      </c>
      <c r="F98" s="45">
        <f t="shared" ref="F98:H98" si="9">F99+F101</f>
        <v>872000</v>
      </c>
      <c r="G98" s="45">
        <f t="shared" si="9"/>
        <v>436200</v>
      </c>
      <c r="H98" s="45">
        <f t="shared" si="9"/>
        <v>436200</v>
      </c>
      <c r="I98" s="31"/>
    </row>
    <row r="99" spans="1:9">
      <c r="A99" s="58" t="s">
        <v>9</v>
      </c>
      <c r="B99" s="59" t="s">
        <v>186</v>
      </c>
      <c r="C99" s="60" t="s">
        <v>137</v>
      </c>
      <c r="D99" s="61" t="s">
        <v>9</v>
      </c>
      <c r="E99" s="62">
        <f>E100</f>
        <v>872000</v>
      </c>
      <c r="F99" s="68">
        <f t="shared" ref="F99:H99" si="10">F100</f>
        <v>872000</v>
      </c>
      <c r="G99" s="68">
        <f t="shared" si="10"/>
        <v>436200</v>
      </c>
      <c r="H99" s="68">
        <f t="shared" si="10"/>
        <v>436200</v>
      </c>
      <c r="I99" s="31"/>
    </row>
    <row r="100" spans="1:9" ht="23.25">
      <c r="A100" s="58" t="s">
        <v>9</v>
      </c>
      <c r="B100" s="59" t="s">
        <v>185</v>
      </c>
      <c r="C100" s="60" t="s">
        <v>138</v>
      </c>
      <c r="D100" s="61" t="s">
        <v>9</v>
      </c>
      <c r="E100" s="62">
        <f>F100</f>
        <v>872000</v>
      </c>
      <c r="F100" s="63">
        <v>872000</v>
      </c>
      <c r="G100" s="63">
        <f>H100</f>
        <v>436200</v>
      </c>
      <c r="H100" s="63">
        <v>436200</v>
      </c>
      <c r="I100" s="31"/>
    </row>
    <row r="101" spans="1:9" ht="25.5" customHeight="1">
      <c r="A101" s="58" t="s">
        <v>9</v>
      </c>
      <c r="B101" s="87" t="s">
        <v>236</v>
      </c>
      <c r="C101" s="60" t="s">
        <v>234</v>
      </c>
      <c r="D101" s="61" t="s">
        <v>9</v>
      </c>
      <c r="E101" s="62">
        <f>E102</f>
        <v>0</v>
      </c>
      <c r="F101" s="68">
        <f>F102</f>
        <v>0</v>
      </c>
      <c r="G101" s="68">
        <f t="shared" ref="G101:H101" si="11">G102</f>
        <v>0</v>
      </c>
      <c r="H101" s="68">
        <f t="shared" si="11"/>
        <v>0</v>
      </c>
      <c r="I101" s="31"/>
    </row>
    <row r="102" spans="1:9" ht="34.5">
      <c r="A102" s="40" t="s">
        <v>9</v>
      </c>
      <c r="B102" s="87" t="s">
        <v>237</v>
      </c>
      <c r="C102" s="60" t="s">
        <v>235</v>
      </c>
      <c r="D102" s="61" t="s">
        <v>9</v>
      </c>
      <c r="E102" s="62"/>
      <c r="F102" s="63"/>
      <c r="G102" s="63"/>
      <c r="H102" s="63"/>
      <c r="I102" s="31"/>
    </row>
    <row r="103" spans="1:9" ht="70.5" customHeight="1">
      <c r="A103" s="58" t="s">
        <v>9</v>
      </c>
      <c r="B103" s="41" t="s">
        <v>184</v>
      </c>
      <c r="C103" s="42" t="s">
        <v>139</v>
      </c>
      <c r="D103" s="43" t="s">
        <v>9</v>
      </c>
      <c r="E103" s="44">
        <f>E1180+E108</f>
        <v>0</v>
      </c>
      <c r="F103" s="45">
        <f>F110+F106+F108+F104</f>
        <v>36178100</v>
      </c>
      <c r="G103" s="45">
        <f>G1180+G108</f>
        <v>0</v>
      </c>
      <c r="H103" s="45">
        <f>H1180+H108</f>
        <v>0</v>
      </c>
      <c r="I103" s="31"/>
    </row>
    <row r="104" spans="1:9" ht="56.25" customHeight="1">
      <c r="A104" s="58" t="s">
        <v>9</v>
      </c>
      <c r="B104" s="59" t="s">
        <v>183</v>
      </c>
      <c r="C104" s="60" t="s">
        <v>140</v>
      </c>
      <c r="D104" s="61" t="s">
        <v>9</v>
      </c>
      <c r="E104" s="62">
        <f>E105</f>
        <v>0</v>
      </c>
      <c r="F104" s="68">
        <f t="shared" ref="F104:H104" si="12">F105</f>
        <v>0</v>
      </c>
      <c r="G104" s="68">
        <f t="shared" si="12"/>
        <v>0</v>
      </c>
      <c r="H104" s="68">
        <f t="shared" si="12"/>
        <v>0</v>
      </c>
      <c r="I104" s="31"/>
    </row>
    <row r="105" spans="1:9" ht="56.25" customHeight="1">
      <c r="A105" s="58"/>
      <c r="B105" s="59" t="s">
        <v>182</v>
      </c>
      <c r="C105" s="60" t="s">
        <v>141</v>
      </c>
      <c r="D105" s="61" t="s">
        <v>9</v>
      </c>
      <c r="E105" s="62"/>
      <c r="F105" s="63"/>
      <c r="G105" s="63"/>
      <c r="H105" s="63"/>
      <c r="I105" s="31"/>
    </row>
    <row r="106" spans="1:9" ht="68.25" customHeight="1">
      <c r="A106" s="58"/>
      <c r="B106" s="59" t="s">
        <v>245</v>
      </c>
      <c r="C106" s="60" t="s">
        <v>247</v>
      </c>
      <c r="D106" s="61"/>
      <c r="E106" s="62"/>
      <c r="F106" s="63">
        <f>F107</f>
        <v>22660700</v>
      </c>
      <c r="G106" s="63"/>
      <c r="H106" s="63"/>
      <c r="I106" s="31"/>
    </row>
    <row r="107" spans="1:9" ht="34.5" customHeight="1">
      <c r="A107" s="58" t="s">
        <v>9</v>
      </c>
      <c r="B107" s="59" t="s">
        <v>246</v>
      </c>
      <c r="C107" s="60" t="s">
        <v>247</v>
      </c>
      <c r="D107" s="61"/>
      <c r="E107" s="62"/>
      <c r="F107" s="63">
        <f>16800300+5860400</f>
        <v>22660700</v>
      </c>
      <c r="G107" s="63"/>
      <c r="H107" s="63"/>
      <c r="I107" s="31"/>
    </row>
    <row r="108" spans="1:9" ht="34.5">
      <c r="A108" s="58" t="s">
        <v>9</v>
      </c>
      <c r="B108" s="59" t="s">
        <v>181</v>
      </c>
      <c r="C108" s="60" t="s">
        <v>142</v>
      </c>
      <c r="D108" s="61" t="s">
        <v>9</v>
      </c>
      <c r="E108" s="62">
        <f>E109</f>
        <v>0</v>
      </c>
      <c r="F108" s="68">
        <f t="shared" ref="F108:H108" si="13">F109</f>
        <v>8367400</v>
      </c>
      <c r="G108" s="68">
        <f t="shared" si="13"/>
        <v>0</v>
      </c>
      <c r="H108" s="68">
        <f t="shared" si="13"/>
        <v>0</v>
      </c>
      <c r="I108" s="31"/>
    </row>
    <row r="109" spans="1:9" ht="45.75">
      <c r="A109" s="40" t="s">
        <v>9</v>
      </c>
      <c r="B109" s="59" t="s">
        <v>180</v>
      </c>
      <c r="C109" s="60" t="s">
        <v>143</v>
      </c>
      <c r="D109" s="61" t="s">
        <v>9</v>
      </c>
      <c r="E109" s="62"/>
      <c r="F109" s="63">
        <v>8367400</v>
      </c>
      <c r="G109" s="63"/>
      <c r="H109" s="63"/>
      <c r="I109" s="31"/>
    </row>
    <row r="110" spans="1:9">
      <c r="A110" s="58" t="s">
        <v>9</v>
      </c>
      <c r="B110" s="41" t="s">
        <v>184</v>
      </c>
      <c r="C110" s="42" t="s">
        <v>207</v>
      </c>
      <c r="D110" s="43" t="s">
        <v>9</v>
      </c>
      <c r="E110" s="44">
        <f>E111</f>
        <v>0</v>
      </c>
      <c r="F110" s="45">
        <f>F111</f>
        <v>5150000</v>
      </c>
      <c r="G110" s="45">
        <f t="shared" ref="G110:H110" si="14">G111</f>
        <v>0</v>
      </c>
      <c r="H110" s="45">
        <f t="shared" si="14"/>
        <v>0</v>
      </c>
      <c r="I110" s="31"/>
    </row>
    <row r="111" spans="1:9">
      <c r="A111" s="58" t="s">
        <v>9</v>
      </c>
      <c r="B111" s="59" t="s">
        <v>204</v>
      </c>
      <c r="C111" s="60" t="s">
        <v>206</v>
      </c>
      <c r="D111" s="61" t="s">
        <v>9</v>
      </c>
      <c r="E111" s="62">
        <f>E112</f>
        <v>0</v>
      </c>
      <c r="F111" s="68">
        <f t="shared" ref="F111:H111" si="15">F112</f>
        <v>5150000</v>
      </c>
      <c r="G111" s="68">
        <f t="shared" si="15"/>
        <v>0</v>
      </c>
      <c r="H111" s="68">
        <f t="shared" si="15"/>
        <v>0</v>
      </c>
      <c r="I111" s="31"/>
    </row>
    <row r="112" spans="1:9" ht="34.5">
      <c r="A112" s="58"/>
      <c r="B112" s="59" t="s">
        <v>205</v>
      </c>
      <c r="C112" s="60" t="s">
        <v>208</v>
      </c>
      <c r="D112" s="61" t="s">
        <v>9</v>
      </c>
      <c r="E112" s="62"/>
      <c r="F112" s="68">
        <f>F113+F114</f>
        <v>5150000</v>
      </c>
      <c r="G112" s="68"/>
      <c r="H112" s="74">
        <f>H113+H114</f>
        <v>0</v>
      </c>
      <c r="I112" s="31"/>
    </row>
    <row r="113" spans="1:9">
      <c r="A113" s="58"/>
      <c r="B113" s="59"/>
      <c r="C113" s="60" t="s">
        <v>248</v>
      </c>
      <c r="D113" s="61"/>
      <c r="E113" s="62"/>
      <c r="F113" s="68">
        <f>3000000</f>
        <v>3000000</v>
      </c>
      <c r="G113" s="68"/>
      <c r="H113" s="74"/>
      <c r="I113" s="31"/>
    </row>
    <row r="114" spans="1:9">
      <c r="A114" s="40" t="s">
        <v>9</v>
      </c>
      <c r="B114" s="59"/>
      <c r="C114" s="60" t="s">
        <v>249</v>
      </c>
      <c r="D114" s="61"/>
      <c r="E114" s="62"/>
      <c r="F114" s="68">
        <v>2150000</v>
      </c>
      <c r="G114" s="68"/>
      <c r="H114" s="74"/>
      <c r="I114" s="31"/>
    </row>
    <row r="115" spans="1:9" ht="23.25">
      <c r="A115" s="58" t="s">
        <v>9</v>
      </c>
      <c r="B115" s="41" t="s">
        <v>179</v>
      </c>
      <c r="C115" s="42" t="s">
        <v>144</v>
      </c>
      <c r="D115" s="43" t="s">
        <v>9</v>
      </c>
      <c r="E115" s="44">
        <f>E116</f>
        <v>0</v>
      </c>
      <c r="F115" s="45">
        <f t="shared" ref="F115:H115" si="16">F116</f>
        <v>233800</v>
      </c>
      <c r="G115" s="45">
        <f t="shared" si="16"/>
        <v>0</v>
      </c>
      <c r="H115" s="45">
        <f t="shared" si="16"/>
        <v>116800</v>
      </c>
      <c r="I115" s="31"/>
    </row>
    <row r="116" spans="1:9" ht="23.25">
      <c r="A116" s="58" t="s">
        <v>9</v>
      </c>
      <c r="B116" s="59" t="s">
        <v>178</v>
      </c>
      <c r="C116" s="60" t="s">
        <v>145</v>
      </c>
      <c r="D116" s="61" t="s">
        <v>9</v>
      </c>
      <c r="E116" s="62">
        <f>E117</f>
        <v>0</v>
      </c>
      <c r="F116" s="68">
        <f t="shared" ref="F116:H116" si="17">F117</f>
        <v>233800</v>
      </c>
      <c r="G116" s="68">
        <f t="shared" si="17"/>
        <v>0</v>
      </c>
      <c r="H116" s="68">
        <f t="shared" si="17"/>
        <v>116800</v>
      </c>
      <c r="I116" s="31"/>
    </row>
    <row r="117" spans="1:9" ht="23.25" customHeight="1">
      <c r="A117" s="40" t="s">
        <v>9</v>
      </c>
      <c r="B117" s="59" t="s">
        <v>177</v>
      </c>
      <c r="C117" s="60" t="s">
        <v>146</v>
      </c>
      <c r="D117" s="61" t="s">
        <v>9</v>
      </c>
      <c r="E117" s="62"/>
      <c r="F117" s="63">
        <v>233800</v>
      </c>
      <c r="G117" s="63"/>
      <c r="H117" s="63">
        <v>116800</v>
      </c>
      <c r="I117" s="31"/>
    </row>
    <row r="118" spans="1:9">
      <c r="A118" s="58" t="s">
        <v>9</v>
      </c>
      <c r="B118" s="41" t="s">
        <v>176</v>
      </c>
      <c r="C118" s="42" t="s">
        <v>147</v>
      </c>
      <c r="D118" s="43" t="s">
        <v>9</v>
      </c>
      <c r="E118" s="44">
        <f>E119+E122+E121</f>
        <v>9755442.7100000009</v>
      </c>
      <c r="F118" s="45">
        <f>F119+F122+F121</f>
        <v>9955442.7100000009</v>
      </c>
      <c r="G118" s="45">
        <f>G119+G122+G121</f>
        <v>297334.02</v>
      </c>
      <c r="H118" s="45">
        <f>H119+H122+H121</f>
        <v>7113852.7100000009</v>
      </c>
      <c r="I118" s="31"/>
    </row>
    <row r="119" spans="1:9" ht="34.5">
      <c r="A119" s="58" t="s">
        <v>9</v>
      </c>
      <c r="B119" s="59" t="s">
        <v>175</v>
      </c>
      <c r="C119" s="60" t="s">
        <v>148</v>
      </c>
      <c r="D119" s="61" t="s">
        <v>9</v>
      </c>
      <c r="E119" s="62">
        <f>E120</f>
        <v>0</v>
      </c>
      <c r="F119" s="68">
        <f t="shared" ref="F119:G119" si="18">F120</f>
        <v>0</v>
      </c>
      <c r="G119" s="68">
        <f t="shared" si="18"/>
        <v>0</v>
      </c>
      <c r="H119" s="68">
        <f>H120</f>
        <v>0</v>
      </c>
      <c r="I119" s="31"/>
    </row>
    <row r="120" spans="1:9" ht="49.5" customHeight="1">
      <c r="A120" s="58"/>
      <c r="B120" s="59" t="s">
        <v>174</v>
      </c>
      <c r="C120" s="60" t="s">
        <v>149</v>
      </c>
      <c r="D120" s="61" t="s">
        <v>9</v>
      </c>
      <c r="E120" s="62">
        <f>F120</f>
        <v>0</v>
      </c>
      <c r="F120" s="63">
        <f>0</f>
        <v>0</v>
      </c>
      <c r="G120" s="63">
        <f>H120</f>
        <v>0</v>
      </c>
      <c r="H120" s="63">
        <f>0</f>
        <v>0</v>
      </c>
      <c r="I120" s="31"/>
    </row>
    <row r="121" spans="1:9" ht="57">
      <c r="A121" s="58" t="s">
        <v>9</v>
      </c>
      <c r="B121" s="59" t="s">
        <v>212</v>
      </c>
      <c r="C121" s="60" t="s">
        <v>213</v>
      </c>
      <c r="D121" s="61"/>
      <c r="E121" s="62">
        <f>F121</f>
        <v>0</v>
      </c>
      <c r="F121" s="63">
        <f>0</f>
        <v>0</v>
      </c>
      <c r="G121" s="63">
        <f>H121</f>
        <v>0</v>
      </c>
      <c r="H121" s="63">
        <f>0</f>
        <v>0</v>
      </c>
      <c r="I121" s="31"/>
    </row>
    <row r="122" spans="1:9">
      <c r="A122" s="58" t="s">
        <v>9</v>
      </c>
      <c r="B122" s="59" t="s">
        <v>173</v>
      </c>
      <c r="C122" s="60" t="s">
        <v>150</v>
      </c>
      <c r="D122" s="61" t="s">
        <v>9</v>
      </c>
      <c r="E122" s="62">
        <f>E123</f>
        <v>9755442.7100000009</v>
      </c>
      <c r="F122" s="68">
        <f t="shared" ref="F122:H122" si="19">F123</f>
        <v>9955442.7100000009</v>
      </c>
      <c r="G122" s="68">
        <f>G123</f>
        <v>297334.02</v>
      </c>
      <c r="H122" s="68">
        <f t="shared" si="19"/>
        <v>7113852.7100000009</v>
      </c>
      <c r="I122" s="31"/>
    </row>
    <row r="123" spans="1:9" ht="22.5" customHeight="1">
      <c r="A123" s="58"/>
      <c r="B123" s="59" t="s">
        <v>172</v>
      </c>
      <c r="C123" s="60" t="s">
        <v>151</v>
      </c>
      <c r="D123" s="61" t="s">
        <v>9</v>
      </c>
      <c r="E123" s="62">
        <f>E124+E126+E128+E129+E130</f>
        <v>9755442.7100000009</v>
      </c>
      <c r="F123" s="68">
        <f>F124+F125+F126+F127+F130+F128+F129</f>
        <v>9955442.7100000009</v>
      </c>
      <c r="G123" s="68">
        <f>G124+G130+G125+G126+G127+G128+G129</f>
        <v>297334.02</v>
      </c>
      <c r="H123" s="68">
        <f>H124+H126+H125+H130+H127+H128+H129</f>
        <v>7113852.7100000009</v>
      </c>
      <c r="I123" s="31"/>
    </row>
    <row r="124" spans="1:9" ht="26.25" customHeight="1">
      <c r="A124" s="58"/>
      <c r="B124" s="59"/>
      <c r="C124" s="60" t="s">
        <v>203</v>
      </c>
      <c r="D124" s="61"/>
      <c r="E124" s="62">
        <f t="shared" ref="E124:E130" si="20">F124</f>
        <v>13890</v>
      </c>
      <c r="F124" s="63">
        <f>13890</f>
        <v>13890</v>
      </c>
      <c r="G124" s="63">
        <f t="shared" ref="G124:G126" si="21">H124</f>
        <v>0</v>
      </c>
      <c r="H124" s="63">
        <v>0</v>
      </c>
      <c r="I124" s="31"/>
    </row>
    <row r="125" spans="1:9" ht="21" customHeight="1">
      <c r="A125" s="58"/>
      <c r="B125" s="59"/>
      <c r="C125" s="60" t="s">
        <v>251</v>
      </c>
      <c r="D125" s="61"/>
      <c r="E125" s="62"/>
      <c r="F125" s="63">
        <v>200000</v>
      </c>
      <c r="G125" s="63"/>
      <c r="H125" s="63">
        <v>200000</v>
      </c>
      <c r="I125" s="31"/>
    </row>
    <row r="126" spans="1:9" ht="18" customHeight="1">
      <c r="A126" s="58"/>
      <c r="B126" s="59"/>
      <c r="C126" s="60" t="s">
        <v>215</v>
      </c>
      <c r="D126" s="61"/>
      <c r="E126" s="62">
        <f>F126</f>
        <v>197334.02</v>
      </c>
      <c r="F126" s="63">
        <v>197334.02</v>
      </c>
      <c r="G126" s="63">
        <f t="shared" si="21"/>
        <v>197334.02</v>
      </c>
      <c r="H126" s="63">
        <v>197334.02</v>
      </c>
      <c r="I126" s="31"/>
    </row>
    <row r="127" spans="1:9" ht="20.25" hidden="1" customHeight="1">
      <c r="A127" s="58"/>
      <c r="B127" s="59"/>
      <c r="C127" s="60" t="s">
        <v>244</v>
      </c>
      <c r="D127" s="61"/>
      <c r="E127" s="88"/>
      <c r="F127" s="63"/>
      <c r="G127" s="63">
        <f>H127</f>
        <v>0</v>
      </c>
      <c r="H127" s="63"/>
      <c r="I127" s="31"/>
    </row>
    <row r="128" spans="1:9" ht="20.25" customHeight="1">
      <c r="A128" s="58"/>
      <c r="B128" s="59"/>
      <c r="C128" s="60" t="s">
        <v>254</v>
      </c>
      <c r="D128" s="61"/>
      <c r="E128" s="62">
        <f>F128</f>
        <v>2827700</v>
      </c>
      <c r="F128" s="63">
        <v>2827700</v>
      </c>
      <c r="G128" s="63">
        <f>H128</f>
        <v>0</v>
      </c>
      <c r="H128" s="63">
        <v>0</v>
      </c>
      <c r="I128" s="31"/>
    </row>
    <row r="129" spans="1:9" ht="26.25" customHeight="1">
      <c r="A129" s="58"/>
      <c r="B129" s="59"/>
      <c r="C129" s="60" t="s">
        <v>238</v>
      </c>
      <c r="D129" s="85"/>
      <c r="E129" s="62">
        <f>F129</f>
        <v>6616518.6900000004</v>
      </c>
      <c r="F129" s="63">
        <f>6616518.69</f>
        <v>6616518.6900000004</v>
      </c>
      <c r="G129" s="63">
        <v>0</v>
      </c>
      <c r="H129" s="63">
        <v>6616518.6900000004</v>
      </c>
      <c r="I129" s="31"/>
    </row>
    <row r="130" spans="1:9" ht="15" customHeight="1">
      <c r="A130" s="46" t="s">
        <v>9</v>
      </c>
      <c r="B130" s="59"/>
      <c r="C130" s="60" t="s">
        <v>253</v>
      </c>
      <c r="D130" s="61"/>
      <c r="E130" s="62">
        <f t="shared" si="20"/>
        <v>100000</v>
      </c>
      <c r="F130" s="63">
        <f>100000</f>
        <v>100000</v>
      </c>
      <c r="G130" s="63">
        <f>H130</f>
        <v>100000</v>
      </c>
      <c r="H130" s="63">
        <v>100000</v>
      </c>
      <c r="I130" s="31"/>
    </row>
    <row r="131" spans="1:9">
      <c r="A131" s="52" t="s">
        <v>9</v>
      </c>
      <c r="B131" s="47" t="s">
        <v>153</v>
      </c>
      <c r="C131" s="48" t="s">
        <v>152</v>
      </c>
      <c r="D131" s="49" t="s">
        <v>9</v>
      </c>
      <c r="E131" s="50">
        <f>E132</f>
        <v>0</v>
      </c>
      <c r="F131" s="51">
        <f t="shared" ref="F131:H131" si="22">F132</f>
        <v>869000</v>
      </c>
      <c r="G131" s="51">
        <f t="shared" si="22"/>
        <v>0</v>
      </c>
      <c r="H131" s="51">
        <f t="shared" si="22"/>
        <v>221741.6</v>
      </c>
      <c r="I131" s="31"/>
    </row>
    <row r="132" spans="1:9" ht="23.25">
      <c r="A132" s="58" t="s">
        <v>9</v>
      </c>
      <c r="B132" s="53" t="s">
        <v>167</v>
      </c>
      <c r="C132" s="54" t="s">
        <v>154</v>
      </c>
      <c r="D132" s="55" t="s">
        <v>9</v>
      </c>
      <c r="E132" s="56">
        <f>E133+E134</f>
        <v>0</v>
      </c>
      <c r="F132" s="57">
        <f>F133+F134</f>
        <v>869000</v>
      </c>
      <c r="G132" s="57">
        <f>G133+G134</f>
        <v>0</v>
      </c>
      <c r="H132" s="57">
        <f>H133+H134</f>
        <v>221741.6</v>
      </c>
      <c r="I132" s="31"/>
    </row>
    <row r="133" spans="1:9" ht="34.5">
      <c r="A133" s="58" t="s">
        <v>9</v>
      </c>
      <c r="B133" s="59" t="s">
        <v>168</v>
      </c>
      <c r="C133" s="60" t="s">
        <v>155</v>
      </c>
      <c r="D133" s="61" t="s">
        <v>9</v>
      </c>
      <c r="E133" s="62"/>
      <c r="F133" s="63">
        <v>69000</v>
      </c>
      <c r="G133" s="63"/>
      <c r="H133" s="63">
        <v>5241.6000000000004</v>
      </c>
      <c r="I133" s="31"/>
    </row>
    <row r="134" spans="1:9" ht="23.25">
      <c r="A134" s="58"/>
      <c r="B134" s="59" t="s">
        <v>169</v>
      </c>
      <c r="C134" s="60" t="s">
        <v>154</v>
      </c>
      <c r="D134" s="61" t="s">
        <v>9</v>
      </c>
      <c r="E134" s="62"/>
      <c r="F134" s="63">
        <v>800000</v>
      </c>
      <c r="G134" s="63"/>
      <c r="H134" s="63">
        <v>216500</v>
      </c>
      <c r="I134" s="31"/>
    </row>
    <row r="135" spans="1:9" ht="24.75" customHeight="1">
      <c r="A135" s="58"/>
      <c r="B135" s="47" t="s">
        <v>242</v>
      </c>
      <c r="C135" s="48" t="s">
        <v>243</v>
      </c>
      <c r="D135" s="61"/>
      <c r="E135" s="62"/>
      <c r="F135" s="63"/>
      <c r="G135" s="63"/>
      <c r="H135" s="63">
        <f>H136</f>
        <v>0</v>
      </c>
      <c r="I135" s="31"/>
    </row>
    <row r="136" spans="1:9" ht="23.25">
      <c r="A136" s="40" t="s">
        <v>9</v>
      </c>
      <c r="B136" s="59" t="s">
        <v>241</v>
      </c>
      <c r="C136" s="60" t="s">
        <v>240</v>
      </c>
      <c r="D136" s="61"/>
      <c r="E136" s="62"/>
      <c r="F136" s="63"/>
      <c r="G136" s="63"/>
      <c r="H136" s="63">
        <v>0</v>
      </c>
      <c r="I136" s="31"/>
    </row>
    <row r="137" spans="1:9" ht="34.5">
      <c r="A137" s="58" t="s">
        <v>9</v>
      </c>
      <c r="B137" s="41" t="s">
        <v>157</v>
      </c>
      <c r="C137" s="42" t="s">
        <v>156</v>
      </c>
      <c r="D137" s="43" t="s">
        <v>9</v>
      </c>
      <c r="E137" s="44">
        <f>E138+E139</f>
        <v>0</v>
      </c>
      <c r="F137" s="45">
        <f t="shared" ref="F137:H137" si="23">F138+F139</f>
        <v>0</v>
      </c>
      <c r="G137" s="45">
        <f t="shared" si="23"/>
        <v>0</v>
      </c>
      <c r="H137" s="45">
        <f t="shared" si="23"/>
        <v>0</v>
      </c>
      <c r="I137" s="31"/>
    </row>
    <row r="138" spans="1:9" ht="34.5">
      <c r="A138" s="58" t="s">
        <v>9</v>
      </c>
      <c r="B138" s="59" t="s">
        <v>170</v>
      </c>
      <c r="C138" s="60" t="s">
        <v>158</v>
      </c>
      <c r="D138" s="61" t="s">
        <v>9</v>
      </c>
      <c r="E138" s="62"/>
      <c r="F138" s="63"/>
      <c r="G138" s="63"/>
      <c r="H138" s="63"/>
      <c r="I138" s="31"/>
    </row>
    <row r="139" spans="1:9" ht="15" customHeight="1">
      <c r="B139" s="59" t="s">
        <v>171</v>
      </c>
      <c r="C139" s="60" t="s">
        <v>159</v>
      </c>
      <c r="D139" s="61" t="s">
        <v>9</v>
      </c>
      <c r="E139" s="62"/>
      <c r="F139" s="63"/>
      <c r="G139" s="63"/>
      <c r="H139" s="63">
        <v>0</v>
      </c>
      <c r="I139" s="80"/>
    </row>
    <row r="140" spans="1:9">
      <c r="C140" s="80"/>
      <c r="D140" s="80"/>
      <c r="E140" s="80"/>
      <c r="F140" s="80"/>
      <c r="G140" s="80"/>
      <c r="H140" s="80"/>
    </row>
    <row r="141" spans="1:9">
      <c r="B141" s="86" t="s">
        <v>230</v>
      </c>
      <c r="E141" s="86" t="s">
        <v>231</v>
      </c>
    </row>
    <row r="143" spans="1:9">
      <c r="B143" s="86" t="s">
        <v>232</v>
      </c>
      <c r="E143" s="86" t="s">
        <v>233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2022-07-05T11:34:09Z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