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39" i="2"/>
  <c r="H34"/>
  <c r="H21"/>
  <c r="H19"/>
  <c r="F117"/>
  <c r="H117"/>
  <c r="G117"/>
  <c r="F118"/>
  <c r="H118"/>
  <c r="F120"/>
  <c r="G120"/>
  <c r="G124"/>
  <c r="G122"/>
  <c r="F73"/>
  <c r="F54"/>
  <c r="F19"/>
  <c r="F93"/>
  <c r="F94"/>
  <c r="F82"/>
  <c r="F84"/>
  <c r="F59"/>
  <c r="F46"/>
  <c r="F20"/>
  <c r="F30"/>
  <c r="F34"/>
  <c r="F37"/>
  <c r="F39"/>
  <c r="H116"/>
  <c r="H37"/>
  <c r="H59" l="1"/>
  <c r="H18" l="1"/>
  <c r="F126"/>
  <c r="G99"/>
  <c r="H91"/>
  <c r="F100"/>
  <c r="H74"/>
  <c r="E126"/>
  <c r="F123"/>
  <c r="E123" s="1"/>
  <c r="F79"/>
  <c r="F125"/>
  <c r="F127"/>
  <c r="F68"/>
  <c r="F21"/>
  <c r="G125"/>
  <c r="H81" l="1"/>
  <c r="F81"/>
  <c r="H83" l="1"/>
  <c r="H80" s="1"/>
  <c r="H120" l="1"/>
  <c r="H17" l="1"/>
  <c r="E120" l="1"/>
  <c r="G127"/>
  <c r="H78"/>
  <c r="H77" s="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H109"/>
  <c r="G121"/>
  <c r="G123"/>
  <c r="H88"/>
  <c r="E127"/>
  <c r="E118"/>
  <c r="E108"/>
  <c r="E107" s="1"/>
  <c r="E99"/>
  <c r="G119" l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E116"/>
  <c r="F119"/>
  <c r="H119"/>
  <c r="E119"/>
  <c r="F128"/>
  <c r="G128"/>
  <c r="H128"/>
  <c r="E128"/>
  <c r="F134"/>
  <c r="G134"/>
  <c r="H134"/>
  <c r="E134"/>
  <c r="H115" l="1"/>
  <c r="E115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F96"/>
  <c r="F95" s="1"/>
  <c r="F14" s="1"/>
  <c r="E96"/>
  <c r="E95" s="1"/>
  <c r="E14" s="1"/>
  <c r="H95" l="1"/>
  <c r="H14" s="1"/>
</calcChain>
</file>

<file path=xl/sharedStrings.xml><?xml version="1.0" encoding="utf-8"?>
<sst xmlns="http://schemas.openxmlformats.org/spreadsheetml/2006/main" count="465" uniqueCount="251">
  <si>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</si>
  <si>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</si>
  <si>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</si>
  <si>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</si>
  <si>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</si>
  <si>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</si>
  <si>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</si>
  <si>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</si>
  <si>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</si>
  <si>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</si>
  <si>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</si>
  <si>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</si>
  <si>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</si>
  <si>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</si>
  <si>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</si>
  <si>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</si>
  <si>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</si>
  <si>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</si>
  <si>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</si>
  <si>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</si>
  <si>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</si>
  <si>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</si>
  <si>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</si>
  <si>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</si>
  <si>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</si>
  <si>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</si>
  <si>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</si>
  <si>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</si>
  <si>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</si>
  <si>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</si>
  <si>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</si>
  <si>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</si>
  <si>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</si>
  <si>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</si>
  <si>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</si>
  <si>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</si>
  <si>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</si>
  <si>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</si>
  <si>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</si>
  <si>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</si>
  <si>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</si>
  <si>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</si>
  <si>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</si>
  <si>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</si>
  <si>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</si>
  <si>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</si>
  <si>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</si>
  <si>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</si>
  <si>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</si>
  <si>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</si>
  <si>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</si>
  <si>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</si>
  <si>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</si>
  <si>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</si>
  <si>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</si>
  <si>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</si>
  <si>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</si>
  <si>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</si>
  <si>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</si>
  <si>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</si>
  <si>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</si>
  <si>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</si>
  <si>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</si>
  <si>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</si>
  <si>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</si>
  <si>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</si>
  <si>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</si>
  <si>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</si>
  <si>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</si>
  <si>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</si>
  <si>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</si>
  <si>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</si>
  <si>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</si>
  <si>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</si>
  <si>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</si>
  <si>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</si>
  <si>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</si>
  <si>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</si>
  <si>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</si>
  <si>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</si>
  <si>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</si>
  <si>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</si>
  <si>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</si>
  <si>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</si>
  <si>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</si>
  <si>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</si>
  <si>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</si>
  <si>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</si>
  <si>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</si>
  <si>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</si>
  <si>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</si>
  <si>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</si>
  <si>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</si>
  <si>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</si>
  <si>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</si>
  <si>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</si>
  <si>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</si>
  <si>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</si>
  <si>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</si>
  <si>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</si>
  <si>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</si>
  <si>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</si>
  <si>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</si>
  <si>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</si>
  <si>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</si>
  <si>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</si>
  <si>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</si>
  <si>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</si>
  <si>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</si>
  <si>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</si>
  <si>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</si>
  <si>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</si>
  <si>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</si>
  <si>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</si>
  <si>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</si>
  <si>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</si>
  <si>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</si>
  <si>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</si>
  <si>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</si>
  <si>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</si>
  <si>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</si>
  <si>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</si>
  <si>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</si>
  <si>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</si>
  <si>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</si>
  <si>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</si>
  <si>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</si>
  <si>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</si>
  <si>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</si>
  <si>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</si>
  <si>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</si>
  <si>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</si>
  <si>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</si>
  <si>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</si>
  <si>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</si>
  <si>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</si>
  <si>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</si>
  <si>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</si>
  <si>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</si>
  <si>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</si>
  <si>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</si>
  <si>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</si>
  <si>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</si>
  <si>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</si>
  <si>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</si>
  <si>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</si>
  <si>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</si>
  <si>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</si>
  <si>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</si>
  <si>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</si>
  <si>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</si>
  <si>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</si>
  <si>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</si>
  <si>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</si>
  <si>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</si>
  <si>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</si>
  <si>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</si>
  <si>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</si>
  <si>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</si>
  <si>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</si>
  <si>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</si>
  <si>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</si>
  <si>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</si>
  <si>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</si>
  <si>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</si>
  <si>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</si>
  <si>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</si>
  <si>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</si>
  <si>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</si>
  <si>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</si>
  <si>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</si>
  <si>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</si>
  <si>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</si>
  <si>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</si>
  <si>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</si>
  <si>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</si>
  <si>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</si>
  <si>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</si>
  <si>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</si>
  <si>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</si>
  <si>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</si>
  <si>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</si>
  <si>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</si>
  <si>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</si>
  <si>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</si>
  <si>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</si>
  <si>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</si>
  <si>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</si>
  <si>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</si>
  <si>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</si>
  <si>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</si>
  <si>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</si>
  <si>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</si>
  <si>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</si>
  <si>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</si>
  <si>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</si>
  <si>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</si>
  <si>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</si>
  <si>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</si>
  <si>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</si>
  <si>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</si>
  <si>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</si>
  <si>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</si>
  <si>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</si>
  <si>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</si>
  <si>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</si>
  <si>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</si>
  <si>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</si>
  <si>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</si>
  <si>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</si>
  <si>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</si>
  <si>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</si>
  <si>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</si>
  <si>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</si>
  <si>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</si>
  <si>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</si>
  <si>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</si>
  <si>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</si>
  <si>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</si>
  <si>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</si>
  <si>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</si>
  <si>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</si>
  <si>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</si>
  <si>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</si>
  <si>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</si>
  <si>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</si>
  <si>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</si>
  <si>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</si>
  <si>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</si>
  <si>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</si>
  <si>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</si>
  <si>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</si>
  <si>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</si>
  <si>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</si>
  <si>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</si>
  <si>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</si>
  <si>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</si>
  <si>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</si>
  <si>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</si>
  <si>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</si>
  <si>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</si>
  <si>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</si>
  <si>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</si>
  <si>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</si>
  <si>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</si>
  <si>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</si>
  <si>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</si>
  <si>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</si>
  <si>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 01.01.2022</t>
  </si>
  <si>
    <t>межбюджетные трансферты на приобретение контейнеров</t>
  </si>
  <si>
    <t xml:space="preserve">межбюджетные трансферты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</si>
</sst>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07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2" fontId="27" fillId="0" borderId="34" xfId="46" applyNumberFormat="1" applyFont="1" applyBorder="1" applyProtection="1">
      <alignment horizontal="center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topLeftCell="B1" zoomScaleNormal="100" workbookViewId="0">
      <selection activeCell="H28" sqref="H28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5" t="s">
        <v>160</v>
      </c>
      <c r="D2" s="96"/>
      <c r="E2" s="96"/>
      <c r="F2" s="96"/>
      <c r="G2" s="96"/>
      <c r="H2" s="81"/>
      <c r="I2" s="9"/>
    </row>
    <row r="3" spans="1:11" ht="13.5" customHeight="1">
      <c r="C3" s="93" t="s">
        <v>248</v>
      </c>
      <c r="D3" s="93"/>
      <c r="E3" s="93"/>
      <c r="F3" s="93"/>
      <c r="G3" s="10"/>
      <c r="H3" s="82"/>
    </row>
    <row r="4" spans="1:11" ht="12.75" customHeight="1">
      <c r="A4" s="92" t="s">
        <v>161</v>
      </c>
      <c r="B4" s="92"/>
      <c r="C4" s="94" t="s">
        <v>202</v>
      </c>
      <c r="D4" s="94"/>
      <c r="E4" s="94"/>
      <c r="F4" s="94"/>
      <c r="G4" s="11"/>
      <c r="H4" s="82"/>
    </row>
    <row r="5" spans="1:11" ht="15.75" hidden="1" customHeight="1">
      <c r="C5" s="12"/>
      <c r="D5" s="97" t="s">
        <v>0</v>
      </c>
      <c r="E5" s="97"/>
      <c r="F5" s="97"/>
      <c r="G5" s="11"/>
      <c r="H5" s="82"/>
    </row>
    <row r="6" spans="1:11" ht="15.75" hidden="1" customHeight="1">
      <c r="C6" s="12"/>
      <c r="D6" s="98" t="s">
        <v>1</v>
      </c>
      <c r="E6" s="98"/>
      <c r="F6" s="98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92" t="s">
        <v>2</v>
      </c>
      <c r="B8" s="92"/>
      <c r="C8" s="12"/>
      <c r="D8" s="12"/>
      <c r="E8" s="12"/>
      <c r="F8" s="16"/>
      <c r="G8" s="11"/>
      <c r="H8" s="82"/>
    </row>
    <row r="9" spans="1:11" ht="14.1" customHeight="1">
      <c r="C9" s="99" t="s">
        <v>162</v>
      </c>
      <c r="D9" s="99"/>
      <c r="E9" s="99"/>
      <c r="F9" s="99"/>
      <c r="G9" s="99"/>
      <c r="H9" s="99"/>
      <c r="I9" s="17"/>
    </row>
    <row r="10" spans="1:11" ht="12.95" customHeight="1">
      <c r="A10" s="90" t="s">
        <v>4</v>
      </c>
      <c r="B10" s="90" t="s">
        <v>5</v>
      </c>
      <c r="C10" s="100" t="s">
        <v>3</v>
      </c>
      <c r="D10" s="102" t="s">
        <v>4</v>
      </c>
      <c r="E10" s="102" t="s">
        <v>163</v>
      </c>
      <c r="F10" s="105" t="s">
        <v>216</v>
      </c>
      <c r="G10" s="102" t="s">
        <v>164</v>
      </c>
      <c r="H10" s="105" t="s">
        <v>165</v>
      </c>
      <c r="I10" s="18"/>
    </row>
    <row r="11" spans="1:11" ht="12" customHeight="1">
      <c r="A11" s="91"/>
      <c r="B11" s="91"/>
      <c r="C11" s="101"/>
      <c r="D11" s="103"/>
      <c r="E11" s="103"/>
      <c r="F11" s="106"/>
      <c r="G11" s="103"/>
      <c r="H11" s="106"/>
      <c r="I11" s="19"/>
    </row>
    <row r="12" spans="1:11" ht="27.75" customHeight="1">
      <c r="A12" s="91"/>
      <c r="B12" s="91"/>
      <c r="C12" s="101"/>
      <c r="D12" s="104"/>
      <c r="E12" s="104"/>
      <c r="F12" s="106"/>
      <c r="G12" s="104"/>
      <c r="H12" s="106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34702803.840000004</v>
      </c>
      <c r="F14" s="29">
        <f>F16+F95</f>
        <v>56849303.840000004</v>
      </c>
      <c r="G14" s="30">
        <f>G16+G95</f>
        <v>23811360.240000002</v>
      </c>
      <c r="H14" s="30">
        <f>H16+H95</f>
        <v>47001516.759999998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21760000</v>
      </c>
      <c r="G16" s="45">
        <f>G17+G22+G28+G32+G40+G43+G55+G63+G76+G86</f>
        <v>0</v>
      </c>
      <c r="H16" s="45">
        <f>H17+H22+H28+H32+H40+H43+H55+H63+H76+H86</f>
        <v>22614370.459999997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7407000</v>
      </c>
      <c r="G17" s="51">
        <f>G18</f>
        <v>0</v>
      </c>
      <c r="H17" s="51">
        <f>H18</f>
        <v>7911528.0199999996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7407000</v>
      </c>
      <c r="G18" s="57">
        <f>G19+G20+G21</f>
        <v>0</v>
      </c>
      <c r="H18" s="57">
        <f>H19+H20+H21</f>
        <v>7911528.0199999996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6365000+1000000</f>
        <v>7365000</v>
      </c>
      <c r="G19" s="63"/>
      <c r="H19" s="63">
        <f>7832529.01+33706.7+347.51</f>
        <v>7866583.2199999997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10000-10000</f>
        <v>0</v>
      </c>
      <c r="G20" s="63"/>
      <c r="H20" s="63">
        <v>-5743.26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f>49258.06+1300+130</f>
        <v>50688.06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1795370.0000000002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1795370.0000000002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828849.77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5829.08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1102031.31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-141340.16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45000</v>
      </c>
      <c r="G28" s="51">
        <f>G29</f>
        <v>0</v>
      </c>
      <c r="H28" s="51">
        <f>H29</f>
        <v>45417.8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45000</v>
      </c>
      <c r="G29" s="57">
        <f>G30+G31</f>
        <v>0</v>
      </c>
      <c r="H29" s="57">
        <f>H30</f>
        <v>45417.8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56000-11000</f>
        <v>45000</v>
      </c>
      <c r="G30" s="63"/>
      <c r="H30" s="63">
        <v>45417.8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7891000</v>
      </c>
      <c r="G32" s="51">
        <f>G33+G35</f>
        <v>0</v>
      </c>
      <c r="H32" s="51">
        <f>H33+H35</f>
        <v>7908232.54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750000</v>
      </c>
      <c r="G33" s="57">
        <f>G34</f>
        <v>0</v>
      </c>
      <c r="H33" s="57">
        <f>H34</f>
        <v>758499.53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975000-225000</f>
        <v>750000</v>
      </c>
      <c r="G34" s="63"/>
      <c r="H34" s="63">
        <f>753825.41+4656.43+17.69</f>
        <v>758499.53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7141000</v>
      </c>
      <c r="G35" s="57">
        <f>G36+G38</f>
        <v>0</v>
      </c>
      <c r="H35" s="57">
        <f>H36+H38</f>
        <v>7149733.0099999998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4649000</v>
      </c>
      <c r="G36" s="68">
        <f>G37</f>
        <v>0</v>
      </c>
      <c r="H36" s="68">
        <f>H37</f>
        <v>4650878.96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5709000-1060000</f>
        <v>4649000</v>
      </c>
      <c r="G37" s="63"/>
      <c r="H37" s="63">
        <f>4570824.96+80054</f>
        <v>4650878.96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2492000</v>
      </c>
      <c r="G38" s="68">
        <f>G39</f>
        <v>0</v>
      </c>
      <c r="H38" s="68">
        <f>H39</f>
        <v>2498854.0499999998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4112000-1620000</f>
        <v>2492000</v>
      </c>
      <c r="G39" s="63"/>
      <c r="H39" s="63">
        <f>2496569.23+2249+35.82</f>
        <v>2498854.0499999998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1340000</v>
      </c>
      <c r="G43" s="51">
        <f>G44+G49+G52</f>
        <v>0</v>
      </c>
      <c r="H43" s="51">
        <f>H44+H49+H52</f>
        <v>1406068.88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840000</v>
      </c>
      <c r="G44" s="57">
        <f>G45+G47</f>
        <v>0</v>
      </c>
      <c r="H44" s="83">
        <f>H45</f>
        <v>849277.02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840000</v>
      </c>
      <c r="G45" s="68">
        <f>G46</f>
        <v>0</v>
      </c>
      <c r="H45" s="68">
        <f>H46</f>
        <v>849277.02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1200000-360000</f>
        <v>840000</v>
      </c>
      <c r="G46" s="63"/>
      <c r="H46" s="63">
        <v>849277.02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500000</v>
      </c>
      <c r="G52" s="57">
        <f t="shared" si="2"/>
        <v>0</v>
      </c>
      <c r="H52" s="57">
        <f t="shared" si="2"/>
        <v>556791.86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500000</v>
      </c>
      <c r="G53" s="68">
        <f t="shared" si="2"/>
        <v>0</v>
      </c>
      <c r="H53" s="68">
        <f t="shared" si="2"/>
        <v>556791.86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500000</f>
        <v>500000</v>
      </c>
      <c r="G54" s="63"/>
      <c r="H54" s="63">
        <v>556791.86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10000</v>
      </c>
      <c r="G55" s="51">
        <f>G56+G60</f>
        <v>0</v>
      </c>
      <c r="H55" s="51">
        <f>H56+H60</f>
        <v>9845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10000</v>
      </c>
      <c r="G56" s="57">
        <f t="shared" si="3"/>
        <v>0</v>
      </c>
      <c r="H56" s="57">
        <f t="shared" si="3"/>
        <v>9845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10000</v>
      </c>
      <c r="G57" s="68">
        <f t="shared" si="3"/>
        <v>0</v>
      </c>
      <c r="H57" s="68">
        <f t="shared" si="3"/>
        <v>9845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10000</v>
      </c>
      <c r="G58" s="68">
        <f t="shared" si="3"/>
        <v>0</v>
      </c>
      <c r="H58" s="68">
        <f t="shared" si="3"/>
        <v>9845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15000-5000</f>
        <v>10000</v>
      </c>
      <c r="G59" s="63"/>
      <c r="H59" s="63">
        <f>9845</f>
        <v>9845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2828000</v>
      </c>
      <c r="G63" s="51">
        <f>G64+G66+G71</f>
        <v>0</v>
      </c>
      <c r="H63" s="51">
        <f>H64+H66+H71</f>
        <v>3052059.91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2828000</v>
      </c>
      <c r="G71" s="57">
        <f>G72+G74</f>
        <v>0</v>
      </c>
      <c r="H71" s="57">
        <f>H72+H74</f>
        <v>3052059.91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2808000</v>
      </c>
      <c r="G72" s="68">
        <f>G73</f>
        <v>0</v>
      </c>
      <c r="H72" s="68">
        <f>H73</f>
        <v>3029987.91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2808000</f>
        <v>2808000</v>
      </c>
      <c r="G73" s="63"/>
      <c r="H73" s="63">
        <v>3029987.91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20000</v>
      </c>
      <c r="G74" s="68">
        <f>G75</f>
        <v>0</v>
      </c>
      <c r="H74" s="68">
        <f>H75</f>
        <v>22072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>
        <v>20000</v>
      </c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287000</v>
      </c>
      <c r="G76" s="51">
        <f>G77+G80</f>
        <v>0</v>
      </c>
      <c r="H76" s="51">
        <f>H77+H80</f>
        <v>289417.45</v>
      </c>
      <c r="I76" s="31"/>
    </row>
    <row r="77" spans="1:9">
      <c r="A77" s="1" t="s">
        <v>9</v>
      </c>
      <c r="B77" s="2" t="s">
        <v>226</v>
      </c>
      <c r="C77" s="3" t="s">
        <v>227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228</v>
      </c>
      <c r="C78" s="3" t="s">
        <v>229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230</v>
      </c>
      <c r="C79" s="3" t="s">
        <v>231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223</v>
      </c>
      <c r="C80" s="66" t="s">
        <v>122</v>
      </c>
      <c r="D80" s="76" t="s">
        <v>9</v>
      </c>
      <c r="E80" s="56">
        <f>E83</f>
        <v>0</v>
      </c>
      <c r="F80" s="57">
        <f>F83+F82</f>
        <v>287000</v>
      </c>
      <c r="G80" s="57">
        <f>G83</f>
        <v>0</v>
      </c>
      <c r="H80" s="57">
        <f>H83+H81</f>
        <v>289417.45</v>
      </c>
      <c r="I80" s="31"/>
    </row>
    <row r="81" spans="1:9" ht="57">
      <c r="A81" s="64"/>
      <c r="B81" s="71" t="s">
        <v>232</v>
      </c>
      <c r="C81" s="77" t="s">
        <v>243</v>
      </c>
      <c r="D81" s="43"/>
      <c r="E81" s="62">
        <f t="shared" ref="E81:G84" si="7">E82</f>
        <v>0</v>
      </c>
      <c r="F81" s="68">
        <f t="shared" si="7"/>
        <v>260000</v>
      </c>
      <c r="G81" s="68">
        <f t="shared" si="7"/>
        <v>0</v>
      </c>
      <c r="H81" s="68">
        <f>H82</f>
        <v>262417.45</v>
      </c>
      <c r="I81" s="31"/>
    </row>
    <row r="82" spans="1:9" ht="57">
      <c r="A82" s="64"/>
      <c r="B82" s="2" t="s">
        <v>233</v>
      </c>
      <c r="C82" s="60" t="s">
        <v>225</v>
      </c>
      <c r="D82" s="61" t="s">
        <v>9</v>
      </c>
      <c r="E82" s="62">
        <f t="shared" si="7"/>
        <v>0</v>
      </c>
      <c r="F82" s="68">
        <f>260000</f>
        <v>260000</v>
      </c>
      <c r="G82" s="68">
        <f t="shared" si="7"/>
        <v>0</v>
      </c>
      <c r="H82" s="68">
        <v>262417.45</v>
      </c>
      <c r="I82" s="31"/>
    </row>
    <row r="83" spans="1:9" ht="68.25">
      <c r="A83" s="70" t="s">
        <v>9</v>
      </c>
      <c r="B83" s="71" t="s">
        <v>221</v>
      </c>
      <c r="C83" s="77" t="s">
        <v>224</v>
      </c>
      <c r="D83" s="43"/>
      <c r="E83" s="62">
        <f t="shared" si="7"/>
        <v>0</v>
      </c>
      <c r="F83" s="68">
        <f t="shared" si="7"/>
        <v>27000</v>
      </c>
      <c r="G83" s="68">
        <f t="shared" si="7"/>
        <v>0</v>
      </c>
      <c r="H83" s="68">
        <f>H84</f>
        <v>27000</v>
      </c>
      <c r="I83" s="31"/>
    </row>
    <row r="84" spans="1:9" ht="57">
      <c r="A84" s="58" t="s">
        <v>9</v>
      </c>
      <c r="B84" s="2" t="s">
        <v>222</v>
      </c>
      <c r="C84" s="60" t="s">
        <v>225</v>
      </c>
      <c r="D84" s="61" t="s">
        <v>9</v>
      </c>
      <c r="E84" s="62">
        <f t="shared" si="7"/>
        <v>0</v>
      </c>
      <c r="F84" s="68">
        <f>30000-3000</f>
        <v>27000</v>
      </c>
      <c r="G84" s="68">
        <f t="shared" si="7"/>
        <v>0</v>
      </c>
      <c r="H84" s="68">
        <v>27000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190000</v>
      </c>
      <c r="G86" s="51">
        <f>G87+G90</f>
        <v>0</v>
      </c>
      <c r="H86" s="51">
        <f>H87+H90</f>
        <v>196430.86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190000</v>
      </c>
      <c r="G90" s="57">
        <f>G91</f>
        <v>0</v>
      </c>
      <c r="H90" s="57">
        <f>H91</f>
        <v>196430.86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190000</v>
      </c>
      <c r="G91" s="68">
        <f>G92+G93+G94</f>
        <v>0</v>
      </c>
      <c r="H91" s="68">
        <f>H92+H93+H94</f>
        <v>196430.86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50000+120000</f>
        <v>170000</v>
      </c>
      <c r="G93" s="63"/>
      <c r="H93" s="63">
        <v>173555.5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40000-20000</f>
        <v>20000</v>
      </c>
      <c r="G94" s="63"/>
      <c r="H94" s="63">
        <v>22875.360000000001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E96+E128+E134</f>
        <v>34702803.840000004</v>
      </c>
      <c r="F95" s="45">
        <f>F96+F128+F134</f>
        <v>35089303.840000004</v>
      </c>
      <c r="G95" s="45">
        <f t="shared" ref="G95" si="8">G96+G128+G134</f>
        <v>23811360.240000002</v>
      </c>
      <c r="H95" s="45">
        <f>H96+H128+H134+H132</f>
        <v>24387146.300000001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E97+E102+E112+E115</f>
        <v>34702803.840000004</v>
      </c>
      <c r="F96" s="45">
        <f>F97+F102+F112+F115</f>
        <v>34929303.840000004</v>
      </c>
      <c r="G96" s="45">
        <f>G97+G102+G112+G115</f>
        <v>23811360.240000002</v>
      </c>
      <c r="H96" s="45">
        <f>H97+H102+H112+H115+H107</f>
        <v>24037860.240000002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837000</v>
      </c>
      <c r="H97" s="45">
        <f t="shared" si="9"/>
        <v>837000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837000</v>
      </c>
      <c r="H98" s="68">
        <f t="shared" si="10"/>
        <v>837000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837000</v>
      </c>
      <c r="F99" s="63">
        <v>837000</v>
      </c>
      <c r="G99" s="63">
        <f>H99</f>
        <v>837000</v>
      </c>
      <c r="H99" s="63">
        <v>837000</v>
      </c>
      <c r="I99" s="31"/>
    </row>
    <row r="100" spans="1:9" ht="34.5">
      <c r="A100" s="58" t="s">
        <v>9</v>
      </c>
      <c r="B100" s="87" t="s">
        <v>240</v>
      </c>
      <c r="C100" s="60" t="s">
        <v>238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87" t="s">
        <v>241</v>
      </c>
      <c r="C101" s="60" t="s">
        <v>239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E1177+E105</f>
        <v>0</v>
      </c>
      <c r="F102" s="45">
        <f>F107</f>
        <v>0</v>
      </c>
      <c r="G102" s="45">
        <f>G1177+G105</f>
        <v>0</v>
      </c>
      <c r="H102" s="45">
        <f>H1177+H105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181</v>
      </c>
      <c r="C105" s="60" t="s">
        <v>142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180</v>
      </c>
      <c r="C106" s="60" t="s">
        <v>143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184</v>
      </c>
      <c r="C107" s="42" t="s">
        <v>207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204</v>
      </c>
      <c r="C108" s="60" t="s">
        <v>206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205</v>
      </c>
      <c r="C109" s="60" t="s">
        <v>208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218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217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179</v>
      </c>
      <c r="C112" s="42" t="s">
        <v>144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226500</v>
      </c>
      <c r="I112" s="31"/>
    </row>
    <row r="113" spans="1:9" ht="23.25">
      <c r="A113" s="58" t="s">
        <v>9</v>
      </c>
      <c r="B113" s="59" t="s">
        <v>178</v>
      </c>
      <c r="C113" s="60" t="s">
        <v>145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226500</v>
      </c>
      <c r="I113" s="31"/>
    </row>
    <row r="114" spans="1:9" ht="34.5">
      <c r="A114" s="58" t="s">
        <v>9</v>
      </c>
      <c r="B114" s="59" t="s">
        <v>177</v>
      </c>
      <c r="C114" s="60" t="s">
        <v>146</v>
      </c>
      <c r="D114" s="61" t="s">
        <v>9</v>
      </c>
      <c r="E114" s="62"/>
      <c r="F114" s="63">
        <v>226500</v>
      </c>
      <c r="G114" s="63"/>
      <c r="H114" s="63">
        <v>226500</v>
      </c>
      <c r="I114" s="31"/>
    </row>
    <row r="115" spans="1:9" ht="23.25" customHeight="1">
      <c r="A115" s="40" t="s">
        <v>9</v>
      </c>
      <c r="B115" s="41" t="s">
        <v>176</v>
      </c>
      <c r="C115" s="42" t="s">
        <v>147</v>
      </c>
      <c r="D115" s="43" t="s">
        <v>9</v>
      </c>
      <c r="E115" s="44">
        <f>E116+E119+E118</f>
        <v>33865803.840000004</v>
      </c>
      <c r="F115" s="45">
        <f>F116+F119+F118</f>
        <v>33865803.840000004</v>
      </c>
      <c r="G115" s="45">
        <f>G116+G119+G118</f>
        <v>22974360.240000002</v>
      </c>
      <c r="H115" s="45">
        <f>H116+H119+H118</f>
        <v>22974360.240000002</v>
      </c>
      <c r="I115" s="31"/>
    </row>
    <row r="116" spans="1:9" ht="34.5">
      <c r="A116" s="58" t="s">
        <v>9</v>
      </c>
      <c r="B116" s="59" t="s">
        <v>175</v>
      </c>
      <c r="C116" s="60" t="s">
        <v>148</v>
      </c>
      <c r="D116" s="61" t="s">
        <v>9</v>
      </c>
      <c r="E116" s="62">
        <f>E117</f>
        <v>10718000</v>
      </c>
      <c r="F116" s="68">
        <f t="shared" ref="F116:G116" si="18">F117</f>
        <v>10718000</v>
      </c>
      <c r="G116" s="68">
        <f t="shared" si="18"/>
        <v>7801609.04</v>
      </c>
      <c r="H116" s="68">
        <f>H117</f>
        <v>7801609.04</v>
      </c>
      <c r="I116" s="31"/>
    </row>
    <row r="117" spans="1:9" ht="45.75">
      <c r="A117" s="58" t="s">
        <v>9</v>
      </c>
      <c r="B117" s="59" t="s">
        <v>174</v>
      </c>
      <c r="C117" s="60" t="s">
        <v>149</v>
      </c>
      <c r="D117" s="61" t="s">
        <v>9</v>
      </c>
      <c r="E117" s="62">
        <f>F117</f>
        <v>10718000</v>
      </c>
      <c r="F117" s="63">
        <f>9555000+75000+100000+988000</f>
        <v>10718000</v>
      </c>
      <c r="G117" s="63">
        <f>H117</f>
        <v>7801609.04</v>
      </c>
      <c r="H117" s="63">
        <f>7801609.04</f>
        <v>7801609.04</v>
      </c>
      <c r="I117" s="31"/>
    </row>
    <row r="118" spans="1:9" ht="57">
      <c r="A118" s="58"/>
      <c r="B118" s="59" t="s">
        <v>212</v>
      </c>
      <c r="C118" s="60" t="s">
        <v>213</v>
      </c>
      <c r="D118" s="61"/>
      <c r="E118" s="62">
        <f>F118</f>
        <v>13876508.840000002</v>
      </c>
      <c r="F118" s="63">
        <f>9999971.57+3978957.97-102420.7</f>
        <v>13876508.840000002</v>
      </c>
      <c r="G118" s="63">
        <f>H118</f>
        <v>13876508.84</v>
      </c>
      <c r="H118" s="63">
        <f>8504684.58+5371824.26</f>
        <v>13876508.84</v>
      </c>
      <c r="I118" s="31"/>
    </row>
    <row r="119" spans="1:9">
      <c r="A119" s="58" t="s">
        <v>9</v>
      </c>
      <c r="B119" s="59" t="s">
        <v>173</v>
      </c>
      <c r="C119" s="60" t="s">
        <v>150</v>
      </c>
      <c r="D119" s="61" t="s">
        <v>9</v>
      </c>
      <c r="E119" s="62">
        <f>E120</f>
        <v>9271295</v>
      </c>
      <c r="F119" s="68">
        <f t="shared" ref="F119:H119" si="19">F120</f>
        <v>9271295</v>
      </c>
      <c r="G119" s="68">
        <f>G120</f>
        <v>1296242.3600000001</v>
      </c>
      <c r="H119" s="68">
        <f t="shared" si="19"/>
        <v>1296242.3600000001</v>
      </c>
      <c r="I119" s="31"/>
    </row>
    <row r="120" spans="1:9" ht="23.25">
      <c r="A120" s="58" t="s">
        <v>9</v>
      </c>
      <c r="B120" s="59" t="s">
        <v>172</v>
      </c>
      <c r="C120" s="60" t="s">
        <v>151</v>
      </c>
      <c r="D120" s="61" t="s">
        <v>9</v>
      </c>
      <c r="E120" s="62">
        <f>F120</f>
        <v>9271295</v>
      </c>
      <c r="F120" s="68">
        <f>F121+F122+F123+F124+F127+F125+F126</f>
        <v>9271295</v>
      </c>
      <c r="G120" s="68">
        <f>G121+G127+G122+G123+G124+G125+G126</f>
        <v>1296242.3600000001</v>
      </c>
      <c r="H120" s="68">
        <f>H121+H123+H122+H127+H124+H125+H126</f>
        <v>1296242.3600000001</v>
      </c>
      <c r="I120" s="31"/>
    </row>
    <row r="121" spans="1:9" ht="23.25">
      <c r="A121" s="58"/>
      <c r="B121" s="59"/>
      <c r="C121" s="60" t="s">
        <v>203</v>
      </c>
      <c r="D121" s="61"/>
      <c r="E121" s="62">
        <f t="shared" ref="E121:E127" si="20">F121</f>
        <v>11629.1</v>
      </c>
      <c r="F121" s="63">
        <v>11629.1</v>
      </c>
      <c r="G121" s="63">
        <f t="shared" ref="G121:G123" si="21">H121</f>
        <v>11629.1</v>
      </c>
      <c r="H121" s="63">
        <v>11629.1</v>
      </c>
      <c r="I121" s="31"/>
    </row>
    <row r="122" spans="1:9" ht="24" customHeight="1">
      <c r="A122" s="58"/>
      <c r="B122" s="59"/>
      <c r="C122" s="60" t="s">
        <v>249</v>
      </c>
      <c r="D122" s="61"/>
      <c r="E122" s="62">
        <f t="shared" si="20"/>
        <v>1043738.66</v>
      </c>
      <c r="F122" s="63">
        <v>1043738.66</v>
      </c>
      <c r="G122" s="63">
        <f>H122</f>
        <v>1043738.66</v>
      </c>
      <c r="H122" s="63">
        <v>1043738.66</v>
      </c>
      <c r="I122" s="31"/>
    </row>
    <row r="123" spans="1:9">
      <c r="A123" s="58"/>
      <c r="B123" s="59"/>
      <c r="C123" s="60" t="s">
        <v>215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>
      <c r="A124" s="58"/>
      <c r="B124" s="59"/>
      <c r="C124" s="60" t="s">
        <v>250</v>
      </c>
      <c r="D124" s="61"/>
      <c r="E124" s="89"/>
      <c r="F124" s="63"/>
      <c r="G124" s="63">
        <f>H124</f>
        <v>0</v>
      </c>
      <c r="H124" s="63"/>
      <c r="I124" s="31"/>
    </row>
    <row r="125" spans="1:9">
      <c r="A125" s="58"/>
      <c r="B125" s="59"/>
      <c r="C125" s="60" t="s">
        <v>219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88" t="s">
        <v>242</v>
      </c>
      <c r="D126" s="85"/>
      <c r="E126" s="62">
        <f>F126</f>
        <v>7975052.6400000006</v>
      </c>
      <c r="F126" s="63">
        <f>11513000-3537947.36</f>
        <v>7975052.6400000006</v>
      </c>
      <c r="G126" s="63">
        <v>0</v>
      </c>
      <c r="H126" s="63">
        <v>0</v>
      </c>
      <c r="I126" s="31"/>
    </row>
    <row r="127" spans="1:9">
      <c r="A127" s="58"/>
      <c r="B127" s="59"/>
      <c r="C127" s="60" t="s">
        <v>220</v>
      </c>
      <c r="D127" s="61"/>
      <c r="E127" s="62">
        <f t="shared" si="20"/>
        <v>0</v>
      </c>
      <c r="F127" s="63">
        <f>0</f>
        <v>0</v>
      </c>
      <c r="G127" s="63">
        <f>H127</f>
        <v>0</v>
      </c>
      <c r="H127" s="63"/>
      <c r="I127" s="31"/>
    </row>
    <row r="128" spans="1:9">
      <c r="A128" s="46" t="s">
        <v>9</v>
      </c>
      <c r="B128" s="47" t="s">
        <v>153</v>
      </c>
      <c r="C128" s="48" t="s">
        <v>152</v>
      </c>
      <c r="D128" s="49" t="s">
        <v>9</v>
      </c>
      <c r="E128" s="50">
        <f>E129</f>
        <v>0</v>
      </c>
      <c r="F128" s="51">
        <f t="shared" ref="F128:H128" si="22">F129</f>
        <v>160000</v>
      </c>
      <c r="G128" s="51">
        <f t="shared" si="22"/>
        <v>0</v>
      </c>
      <c r="H128" s="51">
        <f t="shared" si="22"/>
        <v>159063.10999999999</v>
      </c>
      <c r="I128" s="31"/>
    </row>
    <row r="129" spans="1:9" ht="23.25">
      <c r="A129" s="52" t="s">
        <v>9</v>
      </c>
      <c r="B129" s="53" t="s">
        <v>167</v>
      </c>
      <c r="C129" s="54" t="s">
        <v>154</v>
      </c>
      <c r="D129" s="55" t="s">
        <v>9</v>
      </c>
      <c r="E129" s="56">
        <f>E130+E131</f>
        <v>0</v>
      </c>
      <c r="F129" s="57">
        <f>F130+F131</f>
        <v>160000</v>
      </c>
      <c r="G129" s="57">
        <f>G130+G131</f>
        <v>0</v>
      </c>
      <c r="H129" s="57">
        <f>H130+H131</f>
        <v>159063.10999999999</v>
      </c>
      <c r="I129" s="31"/>
    </row>
    <row r="130" spans="1:9" ht="34.5">
      <c r="A130" s="58" t="s">
        <v>9</v>
      </c>
      <c r="B130" s="59" t="s">
        <v>168</v>
      </c>
      <c r="C130" s="60" t="s">
        <v>155</v>
      </c>
      <c r="D130" s="61" t="s">
        <v>9</v>
      </c>
      <c r="E130" s="62"/>
      <c r="F130" s="63">
        <v>65000</v>
      </c>
      <c r="G130" s="63"/>
      <c r="H130" s="63">
        <v>64063.11</v>
      </c>
      <c r="I130" s="31"/>
    </row>
    <row r="131" spans="1:9" ht="23.25">
      <c r="A131" s="58" t="s">
        <v>9</v>
      </c>
      <c r="B131" s="59" t="s">
        <v>169</v>
      </c>
      <c r="C131" s="60" t="s">
        <v>154</v>
      </c>
      <c r="D131" s="61" t="s">
        <v>9</v>
      </c>
      <c r="E131" s="62"/>
      <c r="F131" s="63">
        <v>95000</v>
      </c>
      <c r="G131" s="63"/>
      <c r="H131" s="63">
        <v>95000</v>
      </c>
      <c r="I131" s="31"/>
    </row>
    <row r="132" spans="1:9" ht="45.75">
      <c r="A132" s="58"/>
      <c r="B132" s="47" t="s">
        <v>246</v>
      </c>
      <c r="C132" s="48" t="s">
        <v>247</v>
      </c>
      <c r="D132" s="61"/>
      <c r="E132" s="62"/>
      <c r="F132" s="63"/>
      <c r="G132" s="63"/>
      <c r="H132" s="63">
        <v>190222.95</v>
      </c>
      <c r="I132" s="31"/>
    </row>
    <row r="133" spans="1:9" ht="24.75" customHeight="1">
      <c r="A133" s="58"/>
      <c r="B133" s="59" t="s">
        <v>245</v>
      </c>
      <c r="C133" s="60" t="s">
        <v>244</v>
      </c>
      <c r="D133" s="61"/>
      <c r="E133" s="62"/>
      <c r="F133" s="63"/>
      <c r="G133" s="63"/>
      <c r="H133" s="63">
        <v>190222.95</v>
      </c>
      <c r="I133" s="31"/>
    </row>
    <row r="134" spans="1:9" ht="34.5">
      <c r="A134" s="40" t="s">
        <v>9</v>
      </c>
      <c r="B134" s="41" t="s">
        <v>157</v>
      </c>
      <c r="C134" s="42" t="s">
        <v>156</v>
      </c>
      <c r="D134" s="43" t="s">
        <v>9</v>
      </c>
      <c r="E134" s="44">
        <f>E135+E136</f>
        <v>0</v>
      </c>
      <c r="F134" s="45">
        <f t="shared" ref="F134:H134" si="23">F135+F136</f>
        <v>0</v>
      </c>
      <c r="G134" s="45">
        <f t="shared" si="23"/>
        <v>0</v>
      </c>
      <c r="H134" s="45">
        <f t="shared" si="23"/>
        <v>0</v>
      </c>
      <c r="I134" s="31"/>
    </row>
    <row r="135" spans="1:9" ht="34.5">
      <c r="A135" s="58" t="s">
        <v>9</v>
      </c>
      <c r="B135" s="59" t="s">
        <v>170</v>
      </c>
      <c r="C135" s="60" t="s">
        <v>158</v>
      </c>
      <c r="D135" s="61" t="s">
        <v>9</v>
      </c>
      <c r="E135" s="62"/>
      <c r="F135" s="63"/>
      <c r="G135" s="63"/>
      <c r="H135" s="63"/>
      <c r="I135" s="31"/>
    </row>
    <row r="136" spans="1:9" ht="34.5">
      <c r="A136" s="58" t="s">
        <v>9</v>
      </c>
      <c r="B136" s="59" t="s">
        <v>171</v>
      </c>
      <c r="C136" s="60" t="s">
        <v>159</v>
      </c>
      <c r="D136" s="61" t="s">
        <v>9</v>
      </c>
      <c r="E136" s="62"/>
      <c r="F136" s="63"/>
      <c r="G136" s="63"/>
      <c r="H136" s="63">
        <v>0</v>
      </c>
      <c r="I136" s="31"/>
    </row>
    <row r="137" spans="1:9" ht="15" customHeight="1">
      <c r="C137" s="80"/>
      <c r="D137" s="80"/>
      <c r="E137" s="80"/>
      <c r="F137" s="80"/>
      <c r="G137" s="80"/>
      <c r="H137" s="80"/>
      <c r="I137" s="80"/>
    </row>
    <row r="138" spans="1:9">
      <c r="B138" s="86" t="s">
        <v>234</v>
      </c>
      <c r="E138" s="86" t="s">
        <v>235</v>
      </c>
    </row>
    <row r="140" spans="1:9">
      <c r="B140" s="86" t="s">
        <v>236</v>
      </c>
      <c r="E140" s="86" t="s">
        <v>237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2022-01-20T05:05:46Z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