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<sst xmlns="http://schemas.openxmlformats.org/spreadsheetml/2006/main" count="63" uniqueCount="54">
  <si>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</si>
  <si>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</si>
  <si>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</si>
  <si>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</si>
  <si>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</si>
  <si>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</si>
  <si>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</si>
  <si>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</si>
  <si>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</si>
  <si>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</si>
  <si>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</si>
  <si>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</si>
  <si>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</si>
  <si>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</si>
  <si>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</si>
  <si>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</si>
  <si>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</si>
  <si>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</si>
  <si>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</si>
  <si>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</si>
  <si>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</si>
  <si>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</si>
  <si>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</si>
  <si>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</si>
  <si>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</si>
  <si>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</si>
  <si>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</si>
  <si>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</si>
  <si>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</si>
  <si>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</si>
  <si>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</si>
  <si>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</si>
  <si>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</si>
  <si>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</si>
  <si>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</si>
  <si>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</si>
  <si>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</si>
  <si>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</si>
  <si>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</si>
  <si>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</si>
  <si>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</si>
  <si>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</si>
  <si>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</si>
  <si>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</si>
  <si>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</si>
  <si>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</si>
  <si>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Обслуживание муниципального долга</t>
  </si>
  <si>
    <t>Глава администрации</t>
  </si>
  <si>
    <t>Главный бухгалтер</t>
  </si>
  <si>
    <t xml:space="preserve">                                                                Е.Н.Полуказаков</t>
  </si>
  <si>
    <t xml:space="preserve">                                                                   С.Ю.Бендин</t>
  </si>
  <si>
    <t>0113</t>
  </si>
  <si>
    <t>Другие общегосударственные вопросы</t>
  </si>
  <si>
    <t>по Латненскому городскому поселению на 01.01.2022г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</si>
</sst>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2" fontId="38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8;&#1072;&#1089;&#1093;&#1086;&#1076;&#1099;%20&#1075;&#1086;&#1088;.%20&#1087;&#1086;&#1089;.%2001.09.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%20&#1048;&#1085;&#1092;&#1086;&#1088;&#1084;&#1072;&#1094;&#1080;&#1103;%20&#1086;%20&#1086;&#1073;&#1083;.%20&#1089;&#1088;&#1077;&#1076;.%20%20&#1082;%20&#1084;&#1077;&#1089;.%20&#1086;&#1090;&#1095;&#1077;&#1090;&#1091;%20(1)%20(6)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7">
          <cell r="E7">
            <v>1911000</v>
          </cell>
          <cell r="G7">
            <v>1910577.72</v>
          </cell>
        </row>
        <row r="14">
          <cell r="E14">
            <v>575000</v>
          </cell>
          <cell r="G14">
            <v>574954.12</v>
          </cell>
        </row>
        <row r="27">
          <cell r="E27">
            <v>3164000</v>
          </cell>
          <cell r="G27">
            <v>3163828.71</v>
          </cell>
        </row>
        <row r="31">
          <cell r="E31">
            <v>153900</v>
          </cell>
          <cell r="G31">
            <v>153900</v>
          </cell>
        </row>
        <row r="40">
          <cell r="E40">
            <v>954000</v>
          </cell>
          <cell r="G40">
            <v>952189.4</v>
          </cell>
        </row>
        <row r="43">
          <cell r="E43">
            <v>46500</v>
          </cell>
          <cell r="G43">
            <v>46500</v>
          </cell>
        </row>
        <row r="68">
          <cell r="E68">
            <v>2030000</v>
          </cell>
          <cell r="G68">
            <v>2027546.88</v>
          </cell>
        </row>
        <row r="114">
          <cell r="E114">
            <v>26100</v>
          </cell>
          <cell r="G114">
            <v>26100</v>
          </cell>
        </row>
        <row r="133">
          <cell r="E133">
            <v>7000</v>
          </cell>
          <cell r="G133">
            <v>6136.99</v>
          </cell>
        </row>
        <row r="147">
          <cell r="E147">
            <v>15629.1</v>
          </cell>
        </row>
        <row r="151">
          <cell r="E151">
            <v>18681508.84</v>
          </cell>
          <cell r="G151">
            <v>18509162.19</v>
          </cell>
        </row>
        <row r="166">
          <cell r="E166">
            <v>502000</v>
          </cell>
          <cell r="G166">
            <v>501198.8</v>
          </cell>
        </row>
        <row r="171">
          <cell r="E171">
            <v>174000</v>
          </cell>
          <cell r="G171">
            <v>173797.87</v>
          </cell>
        </row>
        <row r="189">
          <cell r="E189">
            <v>19298191.3</v>
          </cell>
          <cell r="G189">
            <v>11250712.940000001</v>
          </cell>
        </row>
        <row r="204">
          <cell r="E204">
            <v>4776000</v>
          </cell>
          <cell r="G204">
            <v>4773270.48</v>
          </cell>
        </row>
        <row r="236">
          <cell r="E236">
            <v>2744500</v>
          </cell>
          <cell r="G236">
            <v>2738886.1300000004</v>
          </cell>
        </row>
        <row r="258">
          <cell r="E258">
            <v>52000</v>
          </cell>
          <cell r="G258">
            <v>51600</v>
          </cell>
        </row>
        <row r="272">
          <cell r="E272">
            <v>311000</v>
          </cell>
          <cell r="G272">
            <v>310730.31</v>
          </cell>
        </row>
        <row r="275">
          <cell r="E275">
            <v>1268374.6</v>
          </cell>
          <cell r="G275">
            <v>1268366.63</v>
          </cell>
        </row>
        <row r="278">
          <cell r="E278">
            <v>791000</v>
          </cell>
          <cell r="G278">
            <v>790963.84</v>
          </cell>
        </row>
        <row r="281">
          <cell r="E281">
            <v>218000</v>
          </cell>
          <cell r="G281">
            <v>217601.28</v>
          </cell>
        </row>
        <row r="286">
          <cell r="E286">
            <v>140000</v>
          </cell>
          <cell r="G286">
            <v>140000</v>
          </cell>
        </row>
        <row r="291">
          <cell r="E291">
            <v>0</v>
          </cell>
          <cell r="G291">
            <v>0</v>
          </cell>
        </row>
        <row r="296">
          <cell r="E296">
            <v>50000</v>
          </cell>
          <cell r="G296">
            <v>42077.52</v>
          </cell>
        </row>
        <row r="299">
          <cell r="E299">
            <v>2827700</v>
          </cell>
        </row>
        <row r="300">
          <cell r="G300">
            <v>0</v>
          </cell>
        </row>
        <row r="312">
          <cell r="E312">
            <v>1400</v>
          </cell>
          <cell r="F312">
            <v>1188.28</v>
          </cell>
        </row>
        <row r="317">
          <cell r="E317">
            <v>188000</v>
          </cell>
          <cell r="G317">
            <v>186667.3</v>
          </cell>
        </row>
        <row r="322">
          <cell r="E322">
            <v>21000</v>
          </cell>
        </row>
        <row r="323">
          <cell r="G323">
            <v>20899</v>
          </cell>
        </row>
        <row r="324">
          <cell r="E324">
            <v>0</v>
          </cell>
          <cell r="G324">
            <v>0</v>
          </cell>
        </row>
        <row r="327">
          <cell r="E327">
            <v>408000</v>
          </cell>
          <cell r="G327">
            <v>407624</v>
          </cell>
        </row>
        <row r="329">
          <cell r="E329">
            <v>0</v>
          </cell>
        </row>
        <row r="330">
          <cell r="G330">
            <v>0</v>
          </cell>
        </row>
        <row r="332">
          <cell r="G332">
            <v>11655.72</v>
          </cell>
        </row>
        <row r="333">
          <cell r="E333">
            <v>12000</v>
          </cell>
        </row>
        <row r="336">
          <cell r="E336">
            <v>0</v>
          </cell>
          <cell r="G336">
            <v>0</v>
          </cell>
        </row>
        <row r="339">
          <cell r="E339">
            <v>1500</v>
          </cell>
          <cell r="G339">
            <v>1000.01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J5">
            <v>11629.1</v>
          </cell>
        </row>
        <row r="6">
          <cell r="J6">
            <v>13876508.84</v>
          </cell>
        </row>
        <row r="9">
          <cell r="J9">
            <v>240874.6</v>
          </cell>
        </row>
        <row r="10">
          <cell r="I10">
            <v>7975052.640000001</v>
          </cell>
        </row>
        <row r="11">
          <cell r="I11">
            <v>988000</v>
          </cell>
          <cell r="J11">
            <v>917741.5</v>
          </cell>
        </row>
        <row r="12">
          <cell r="I12">
            <v>75000</v>
          </cell>
          <cell r="J12">
            <v>75000</v>
          </cell>
        </row>
        <row r="13">
          <cell r="J13">
            <v>100000</v>
          </cell>
        </row>
        <row r="14">
          <cell r="G14">
            <v>1022863.04</v>
          </cell>
          <cell r="H14">
            <v>1022863.04</v>
          </cell>
          <cell r="I14">
            <v>20875.62</v>
          </cell>
          <cell r="J14">
            <v>20875.62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7" width="11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7" t="s">
        <v>12</v>
      </c>
      <c r="I1" s="47"/>
      <c r="J1" s="47"/>
      <c r="K1" s="47"/>
    </row>
    <row r="3" spans="1:10" ht="15">
      <c r="A3" s="48" t="s">
        <v>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 t="s">
        <v>53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9" t="s">
        <v>0</v>
      </c>
      <c r="B7" s="49" t="s">
        <v>7</v>
      </c>
      <c r="C7" s="59" t="s">
        <v>1</v>
      </c>
      <c r="D7" s="60"/>
      <c r="E7" s="60"/>
      <c r="F7" s="60"/>
      <c r="G7" s="60"/>
      <c r="H7" s="60"/>
      <c r="I7" s="55" t="s">
        <v>3</v>
      </c>
      <c r="J7" s="56"/>
    </row>
    <row r="8" spans="1:10" ht="27.75" customHeight="1">
      <c r="A8" s="50"/>
      <c r="B8" s="50"/>
      <c r="C8" s="61" t="s">
        <v>2</v>
      </c>
      <c r="D8" s="62"/>
      <c r="E8" s="61" t="s">
        <v>13</v>
      </c>
      <c r="F8" s="62"/>
      <c r="G8" s="61" t="s">
        <v>9</v>
      </c>
      <c r="H8" s="62"/>
      <c r="I8" s="57"/>
      <c r="J8" s="58"/>
    </row>
    <row r="9" spans="1:10" ht="15">
      <c r="A9" s="51"/>
      <c r="B9" s="51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6" t="s">
        <v>33</v>
      </c>
      <c r="B10" s="52" t="s">
        <v>39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7"/>
      <c r="B11" s="53"/>
      <c r="C11" s="29"/>
      <c r="D11" s="29"/>
      <c r="E11" s="25"/>
      <c r="F11" s="25"/>
      <c r="G11" s="37">
        <f>'[1]Sheet2'!$E$27+'[1]Sheet2'!$E$40+'[1]Sheet2'!$E$68+'[1]Sheet2'!$E$327+'[1]Sheet2'!$E$322+'[1]Sheet2'!$E$333+'[1]Sheet2'!$E$272</f>
        <v>6900000</v>
      </c>
      <c r="H11" s="26">
        <f>'[1]Sheet2'!$G$27+'[1]Sheet2'!$G$40+'[1]Sheet2'!$G$68+'[1]Sheet2'!$G$323+'[1]Sheet2'!$G$327+'[1]Sheet2'!$G$272+'[1]Sheet2'!$G$332</f>
        <v>6894474.02</v>
      </c>
      <c r="I11" s="25">
        <f>E11+G11</f>
        <v>6900000</v>
      </c>
      <c r="J11" s="26">
        <f>F11+H11</f>
        <v>6894474.02</v>
      </c>
    </row>
    <row r="12" spans="1:10" ht="28.5" customHeight="1">
      <c r="A12" s="13" t="s">
        <v>52</v>
      </c>
      <c r="B12" s="21" t="s">
        <v>51</v>
      </c>
      <c r="C12" s="29"/>
      <c r="D12" s="29"/>
      <c r="E12" s="29"/>
      <c r="F12" s="29"/>
      <c r="G12" s="37">
        <f>'[1]Sheet2'!$E$291+'[1]Sheet2'!$E$336+'[1]Sheet2'!$E$317</f>
        <v>188000</v>
      </c>
      <c r="H12" s="26">
        <f>'[1]Sheet2'!$G$291+'[1]Sheet2'!$G$336+'[1]Sheet2'!$G$317</f>
        <v>186667.3</v>
      </c>
      <c r="I12" s="25">
        <f>G12</f>
        <v>188000</v>
      </c>
      <c r="J12" s="26">
        <f>H12</f>
        <v>186667.3</v>
      </c>
    </row>
    <row r="13" spans="1:10" ht="61.5" customHeight="1">
      <c r="A13" s="64" t="s">
        <v>20</v>
      </c>
      <c r="B13" s="52" t="s">
        <v>21</v>
      </c>
      <c r="C13" s="63">
        <f>'[1]Sheet2'!$E$114+'[1]Sheet2'!$E$43+'[1]Sheet2'!$E$31</f>
        <v>226500</v>
      </c>
      <c r="D13" s="63">
        <f>'[1]Sheet2'!$G$31+'[1]Sheet2'!$G$43+'[1]Sheet2'!$G$114</f>
        <v>226500</v>
      </c>
      <c r="E13" s="54"/>
      <c r="F13" s="54"/>
      <c r="G13" s="54"/>
      <c r="H13" s="54"/>
      <c r="I13" s="54">
        <f>C13</f>
        <v>226500</v>
      </c>
      <c r="J13" s="54">
        <f>D13</f>
        <v>226500</v>
      </c>
    </row>
    <row r="14" spans="1:10" ht="30.75" customHeight="1" hidden="1">
      <c r="A14" s="65"/>
      <c r="B14" s="53"/>
      <c r="C14" s="44"/>
      <c r="D14" s="44"/>
      <c r="E14" s="44"/>
      <c r="F14" s="44"/>
      <c r="G14" s="44"/>
      <c r="H14" s="44"/>
      <c r="I14" s="44"/>
      <c r="J14" s="44"/>
    </row>
    <row r="15" spans="1:10" ht="24.75">
      <c r="A15" s="1" t="s">
        <v>32</v>
      </c>
      <c r="B15" s="2" t="s">
        <v>22</v>
      </c>
      <c r="C15" s="1"/>
      <c r="D15" s="1"/>
      <c r="E15" s="17"/>
      <c r="F15" s="17"/>
      <c r="G15" s="17">
        <f>'[1]Sheet2'!$E$133</f>
        <v>7000</v>
      </c>
      <c r="H15" s="17">
        <f>'[1]Sheet2'!$G$133</f>
        <v>6136.99</v>
      </c>
      <c r="I15" s="17">
        <f>G15</f>
        <v>7000</v>
      </c>
      <c r="J15" s="17">
        <f>H15</f>
        <v>6136.99</v>
      </c>
    </row>
    <row r="16" spans="1:10" ht="21" customHeight="1">
      <c r="A16" s="13" t="s">
        <v>41</v>
      </c>
      <c r="B16" s="31" t="s">
        <v>42</v>
      </c>
      <c r="C16" s="13"/>
      <c r="D16" s="13"/>
      <c r="E16" s="27">
        <f>'[1]Sheet2'!$E$147-G16</f>
        <v>11629.1</v>
      </c>
      <c r="F16" s="28">
        <f>'[2]Лист1'!$J$5</f>
        <v>11629.1</v>
      </c>
      <c r="G16" s="28">
        <v>4000</v>
      </c>
      <c r="H16" s="28">
        <v>3151.49</v>
      </c>
      <c r="I16" s="28">
        <f>E16+G16</f>
        <v>15629.1</v>
      </c>
      <c r="J16" s="17">
        <f>F16+H16</f>
        <v>14780.59</v>
      </c>
    </row>
    <row r="17" spans="1:10" ht="24.75" customHeight="1">
      <c r="A17" s="13" t="s">
        <v>36</v>
      </c>
      <c r="B17" s="31" t="s">
        <v>35</v>
      </c>
      <c r="C17" s="13"/>
      <c r="D17" s="13"/>
      <c r="E17" s="27"/>
      <c r="F17" s="28"/>
      <c r="G17" s="28">
        <f>'[1]Sheet2'!$E$166</f>
        <v>502000</v>
      </c>
      <c r="H17" s="28">
        <f>'[1]Sheet2'!$G$166</f>
        <v>501198.8</v>
      </c>
      <c r="I17" s="28">
        <f>E17+G17</f>
        <v>502000</v>
      </c>
      <c r="J17" s="17">
        <f>F17+H17</f>
        <v>501198.8</v>
      </c>
    </row>
    <row r="18" spans="1:10" ht="40.5" customHeight="1">
      <c r="A18" s="64" t="s">
        <v>23</v>
      </c>
      <c r="B18" s="52" t="s">
        <v>24</v>
      </c>
      <c r="C18" s="54"/>
      <c r="D18" s="54"/>
      <c r="E18" s="43">
        <f>13978929.54-102420.7</f>
        <v>13876508.84</v>
      </c>
      <c r="F18" s="43">
        <f>'[2]Лист1'!$J$6</f>
        <v>13876508.84</v>
      </c>
      <c r="G18" s="68">
        <f>'[1]Sheet2'!$E$151+'[1]Sheet2'!$E$296-E18</f>
        <v>4855000</v>
      </c>
      <c r="H18" s="63">
        <f>'[1]Sheet2'!$G$151+'[1]Sheet2'!$G$296-F18</f>
        <v>4674730.870000001</v>
      </c>
      <c r="I18" s="54">
        <f>E18+G18</f>
        <v>18731508.84</v>
      </c>
      <c r="J18" s="39">
        <f>H18+F18</f>
        <v>18551239.71</v>
      </c>
    </row>
    <row r="19" spans="1:10" ht="17.25" customHeight="1" hidden="1">
      <c r="A19" s="65"/>
      <c r="B19" s="53"/>
      <c r="C19" s="44"/>
      <c r="D19" s="44"/>
      <c r="E19" s="45"/>
      <c r="F19" s="44"/>
      <c r="G19" s="69"/>
      <c r="H19" s="44"/>
      <c r="I19" s="44"/>
      <c r="J19" s="30"/>
    </row>
    <row r="20" spans="1:10" ht="30.75" customHeight="1">
      <c r="A20" s="1" t="s">
        <v>25</v>
      </c>
      <c r="B20" s="2" t="s">
        <v>16</v>
      </c>
      <c r="C20" s="1"/>
      <c r="D20" s="17"/>
      <c r="E20" s="17"/>
      <c r="F20" s="17"/>
      <c r="G20" s="17">
        <f>'[1]Sheet2'!$E$171</f>
        <v>174000</v>
      </c>
      <c r="H20" s="17">
        <f>'[1]Sheet2'!$G$171</f>
        <v>173797.87</v>
      </c>
      <c r="I20" s="17">
        <f>C20+E20+G20</f>
        <v>174000</v>
      </c>
      <c r="J20" s="32">
        <f>F20+H20</f>
        <v>173797.87</v>
      </c>
    </row>
    <row r="21" spans="1:10" ht="15">
      <c r="A21" s="64" t="s">
        <v>26</v>
      </c>
      <c r="B21" s="52" t="s">
        <v>17</v>
      </c>
      <c r="C21" s="43">
        <f>'[2]Лист1'!$G$14</f>
        <v>1022863.04</v>
      </c>
      <c r="D21" s="43">
        <f>'[2]Лист1'!$H$14</f>
        <v>1022863.04</v>
      </c>
      <c r="E21" s="43">
        <f>'[2]Лист1'!$I$10+'[2]Лист1'!$I$11+'[2]Лист1'!$I$12+'[2]Лист1'!$I$14</f>
        <v>9058928.26</v>
      </c>
      <c r="F21" s="43">
        <f>'[2]Лист1'!$J$12+'[2]Лист1'!$J$11+'[2]Лист1'!$J$14+'[2]Лист1'!$J$10</f>
        <v>1013617.12</v>
      </c>
      <c r="G21" s="63">
        <f>'[1]Sheet2'!$E$189+'[1]Sheet2'!$E$299-E21</f>
        <v>13066963.040000001</v>
      </c>
      <c r="H21" s="43">
        <f>'[1]Sheet2'!$G$189+'[1]Sheet2'!$G$300</f>
        <v>11250712.940000001</v>
      </c>
      <c r="I21" s="63">
        <f>G21+E21</f>
        <v>22125891.3</v>
      </c>
      <c r="J21" s="43">
        <f>H21</f>
        <v>11250712.940000001</v>
      </c>
    </row>
    <row r="22" spans="1:10" ht="15">
      <c r="A22" s="65"/>
      <c r="B22" s="53"/>
      <c r="C22" s="44"/>
      <c r="D22" s="44"/>
      <c r="E22" s="44"/>
      <c r="F22" s="44"/>
      <c r="G22" s="44"/>
      <c r="H22" s="45"/>
      <c r="I22" s="44"/>
      <c r="J22" s="45"/>
    </row>
    <row r="23" spans="1:10" ht="24.75">
      <c r="A23" s="1" t="s">
        <v>26</v>
      </c>
      <c r="B23" s="15" t="s">
        <v>18</v>
      </c>
      <c r="C23" s="16"/>
      <c r="D23" s="16"/>
      <c r="E23" s="42">
        <f>240874.6+100000</f>
        <v>340874.6</v>
      </c>
      <c r="F23" s="42">
        <f>'[2]Лист1'!$J$9+'[2]Лист1'!$J$13</f>
        <v>340874.6</v>
      </c>
      <c r="G23" s="34">
        <f>'[1]Sheet2'!$E$204+'[1]Sheet2'!$E$275-E23</f>
        <v>5703500</v>
      </c>
      <c r="H23" s="34">
        <f>'[1]Sheet2'!$G$204+'[1]Sheet2'!$G$275-F23</f>
        <v>5700762.510000001</v>
      </c>
      <c r="I23" s="38">
        <f>G23+E23+C23</f>
        <v>6044374.6</v>
      </c>
      <c r="J23" s="34">
        <f>D23+F23+H23</f>
        <v>6041637.11</v>
      </c>
    </row>
    <row r="24" spans="1:10" ht="24.75">
      <c r="A24" s="13" t="s">
        <v>34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37</v>
      </c>
      <c r="B25" s="15" t="s">
        <v>38</v>
      </c>
      <c r="C25" s="16"/>
      <c r="D25" s="16"/>
      <c r="E25" s="16">
        <f>100000-100000</f>
        <v>0</v>
      </c>
      <c r="F25" s="16"/>
      <c r="G25" s="22"/>
      <c r="H25" s="16"/>
      <c r="I25" s="16">
        <f>E25+G25</f>
        <v>0</v>
      </c>
      <c r="J25" s="16">
        <f>F25+H25</f>
        <v>0</v>
      </c>
    </row>
    <row r="26" spans="1:10" ht="15">
      <c r="A26" s="64" t="s">
        <v>27</v>
      </c>
      <c r="B26" s="52" t="s">
        <v>19</v>
      </c>
      <c r="C26" s="54"/>
      <c r="D26" s="54"/>
      <c r="E26" s="54"/>
      <c r="F26" s="54"/>
      <c r="G26" s="54"/>
      <c r="H26" s="54"/>
      <c r="I26" s="54"/>
      <c r="J26" s="54"/>
    </row>
    <row r="27" spans="1:10" ht="15">
      <c r="A27" s="65"/>
      <c r="B27" s="53"/>
      <c r="C27" s="44"/>
      <c r="D27" s="44"/>
      <c r="E27" s="44"/>
      <c r="F27" s="44"/>
      <c r="G27" s="44"/>
      <c r="H27" s="44"/>
      <c r="I27" s="44"/>
      <c r="J27" s="44"/>
    </row>
    <row r="28" spans="1:10" ht="24">
      <c r="A28" s="10" t="s">
        <v>27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28</v>
      </c>
      <c r="B29" s="11" t="s">
        <v>14</v>
      </c>
      <c r="C29" s="12">
        <f>0</f>
        <v>0</v>
      </c>
      <c r="D29" s="12">
        <v>0</v>
      </c>
      <c r="E29" s="12">
        <f>0</f>
        <v>0</v>
      </c>
      <c r="F29" s="12">
        <f>0</f>
        <v>0</v>
      </c>
      <c r="G29" s="36">
        <f>'[1]Sheet2'!$E$7+'[1]Sheet2'!$E$14+'[1]Sheet2'!$E$236+'[1]Sheet2'!$E$324+'[1]Sheet2'!$E$329+'[1]Sheet2'!$E$339+'[1]Sheet2'!$E$278</f>
        <v>6023000</v>
      </c>
      <c r="H29" s="33">
        <f>'[1]Sheet2'!$G$7+'[1]Sheet2'!$G$14+'[1]Sheet2'!$G$278+'[1]Sheet2'!$G$324+'[1]Sheet2'!$G$330+'[1]Sheet2'!$G$339+'[1]Sheet2'!$G$236</f>
        <v>6016381.82</v>
      </c>
      <c r="I29" s="12">
        <f>G29+E29+C29</f>
        <v>6023000</v>
      </c>
      <c r="J29" s="33">
        <f>F29+H29+D29</f>
        <v>6016381.82</v>
      </c>
    </row>
    <row r="30" spans="1:10" ht="24">
      <c r="A30" s="10" t="s">
        <v>29</v>
      </c>
      <c r="B30" s="11" t="s">
        <v>30</v>
      </c>
      <c r="C30" s="12"/>
      <c r="D30" s="12"/>
      <c r="E30" s="12"/>
      <c r="F30" s="12"/>
      <c r="G30" s="35">
        <f>'[1]Sheet2'!$E$281+'[1]Sheet2'!$E$286</f>
        <v>358000</v>
      </c>
      <c r="H30" s="14">
        <f>'[1]Sheet2'!$G$281+'[1]Sheet2'!$G$286</f>
        <v>357601.28</v>
      </c>
      <c r="I30" s="35">
        <f>G30+E30</f>
        <v>358000</v>
      </c>
      <c r="J30" s="33">
        <f>H30+F30</f>
        <v>357601.28</v>
      </c>
    </row>
    <row r="31" spans="1:10" ht="15">
      <c r="A31" s="10" t="s">
        <v>31</v>
      </c>
      <c r="B31" s="11" t="s">
        <v>43</v>
      </c>
      <c r="C31" s="12"/>
      <c r="D31" s="12"/>
      <c r="E31" s="12"/>
      <c r="F31" s="12"/>
      <c r="G31" s="35">
        <f>'[1]Sheet2'!$E$258</f>
        <v>52000</v>
      </c>
      <c r="H31" s="35">
        <f>'[1]Sheet2'!$G$258</f>
        <v>51600</v>
      </c>
      <c r="I31" s="12">
        <f>G31</f>
        <v>52000</v>
      </c>
      <c r="J31" s="12">
        <f>H31</f>
        <v>51600</v>
      </c>
    </row>
    <row r="32" spans="1:10" ht="24">
      <c r="A32" s="10" t="s">
        <v>45</v>
      </c>
      <c r="B32" s="2" t="s">
        <v>44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24.75">
      <c r="A33" s="1" t="s">
        <v>46</v>
      </c>
      <c r="B33" s="2" t="s">
        <v>40</v>
      </c>
      <c r="C33" s="1"/>
      <c r="D33" s="1"/>
      <c r="E33" s="1"/>
      <c r="F33" s="1"/>
      <c r="G33" s="34">
        <f>'[1]Sheet2'!$E$312</f>
        <v>1400</v>
      </c>
      <c r="H33" s="34">
        <f>'[1]Sheet2'!$F$312</f>
        <v>1188.28</v>
      </c>
      <c r="I33" s="34">
        <f>G33</f>
        <v>1400</v>
      </c>
      <c r="J33" s="34">
        <f>H33</f>
        <v>1188.28</v>
      </c>
    </row>
    <row r="34" spans="1:11" ht="21.75" customHeight="1">
      <c r="A34" s="3" t="s">
        <v>6</v>
      </c>
      <c r="B34" s="4"/>
      <c r="C34" s="70">
        <f>C13+C20+C23+C29+C21</f>
        <v>1249363.04</v>
      </c>
      <c r="D34" s="71">
        <f>SUM(D10:D33)</f>
        <v>1249363.04</v>
      </c>
      <c r="E34" s="5">
        <f aca="true" t="shared" si="0" ref="E34:J34">SUM(E11:E33)</f>
        <v>23287940.8</v>
      </c>
      <c r="F34" s="5">
        <f t="shared" si="0"/>
        <v>15242629.659999998</v>
      </c>
      <c r="G34" s="5">
        <f t="shared" si="0"/>
        <v>37834863.04</v>
      </c>
      <c r="H34" s="5">
        <f t="shared" si="0"/>
        <v>35818404.17</v>
      </c>
      <c r="I34" s="5">
        <f t="shared" si="0"/>
        <v>61349303.839999996</v>
      </c>
      <c r="J34" s="5">
        <f t="shared" si="0"/>
        <v>50273916.71</v>
      </c>
      <c r="K34" s="18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0"/>
      <c r="H35" s="17"/>
      <c r="I35" s="17">
        <f>C35+E35+G35</f>
        <v>0</v>
      </c>
      <c r="J35" s="17">
        <f>D35+F35+H35</f>
        <v>0</v>
      </c>
      <c r="K35" s="18"/>
    </row>
    <row r="37" spans="1:11" ht="0.75" customHeight="1">
      <c r="A37" s="23"/>
      <c r="B37" s="19"/>
      <c r="C37" s="19"/>
      <c r="D37" s="24"/>
      <c r="E37" s="19"/>
      <c r="K37" s="18"/>
    </row>
    <row r="38" ht="15" hidden="1"/>
    <row r="39" spans="1:10" ht="1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4" ht="15">
      <c r="A40" s="40" t="s">
        <v>47</v>
      </c>
      <c r="B40" s="41"/>
      <c r="C40" s="41"/>
      <c r="D40" s="40" t="s">
        <v>50</v>
      </c>
    </row>
    <row r="41" spans="1:11" ht="15">
      <c r="A41" s="41"/>
      <c r="B41" s="41"/>
      <c r="C41" s="41"/>
      <c r="D41" s="41"/>
      <c r="K41" s="18"/>
    </row>
    <row r="42" spans="1:4" ht="15">
      <c r="A42" s="40" t="s">
        <v>48</v>
      </c>
      <c r="B42" s="41"/>
      <c r="C42" s="41"/>
      <c r="D42" s="40" t="s">
        <v>49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2021-12-01T14:01:25Z</cp:lastPrinted>
  <dcterms:created xsi:type="dcterms:W3CDTF">2012-01-11T18:04:35Z</dcterms:created>
  <dcterms:modified xsi:type="dcterms:W3CDTF">2022-01-17T07:11:42Z</dcterms:modified>
  <cp:category/>
  <cp:version/>
  <cp:contentType/>
  <cp:contentStatus/>
</cp:coreProperties>
</file>