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0730" windowHeight="11760"/>
  </bookViews>
  <sheets>
    <sheet name="Лист1" sheetId="4" r:id="rId1"/>
    <sheet name="ст. 241" sheetId="3" r:id="rId2"/>
  </sheets>
  <externalReferences>
    <externalReference r:id="rId3"/>
    <externalReference r:id="rId4"/>
    <externalReference r:id="rId5"/>
  </externalReferenc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4"/>
  <c r="H40"/>
  <c r="H37"/>
  <c r="H33"/>
  <c r="H31" l="1"/>
  <c r="I33"/>
  <c r="I167"/>
  <c r="F167"/>
  <c r="I161"/>
  <c r="F161"/>
  <c r="I157"/>
  <c r="F157"/>
  <c r="I150"/>
  <c r="F150"/>
  <c r="E38" l="1"/>
  <c r="F129"/>
  <c r="F40"/>
  <c r="F33"/>
  <c r="F32" s="1"/>
  <c r="F31" s="1"/>
  <c r="I32"/>
  <c r="I31" s="1"/>
  <c r="E31"/>
  <c r="I118"/>
  <c r="I117"/>
  <c r="F118"/>
  <c r="F117"/>
  <c r="I129"/>
  <c r="G33" l="1"/>
  <c r="D33"/>
  <c r="I42"/>
  <c r="F42"/>
  <c r="I40"/>
  <c r="I37"/>
  <c r="F37"/>
  <c r="F144"/>
  <c r="I144"/>
  <c r="F49"/>
  <c r="I49"/>
  <c r="F16" l="1"/>
  <c r="F17"/>
  <c r="H163" l="1"/>
  <c r="I163" s="1"/>
  <c r="E163"/>
  <c r="F163" s="1"/>
  <c r="I78" l="1"/>
  <c r="F78"/>
  <c r="H28"/>
  <c r="I28" s="1"/>
  <c r="E28"/>
  <c r="F28" s="1"/>
  <c r="F93"/>
  <c r="F88"/>
  <c r="F44"/>
  <c r="I44"/>
  <c r="I30"/>
  <c r="I23"/>
  <c r="H23"/>
  <c r="E23"/>
  <c r="F23"/>
  <c r="I22"/>
  <c r="F22"/>
  <c r="H17"/>
  <c r="E17"/>
  <c r="I17"/>
  <c r="I16"/>
  <c r="F30" l="1"/>
  <c r="I93"/>
  <c r="I88"/>
  <c r="G176" l="1"/>
  <c r="G175" s="1"/>
  <c r="I175"/>
  <c r="H175"/>
  <c r="G174"/>
  <c r="I173"/>
  <c r="G173" s="1"/>
  <c r="H173"/>
  <c r="G172"/>
  <c r="I171"/>
  <c r="H171"/>
  <c r="G170"/>
  <c r="I169"/>
  <c r="I168" s="1"/>
  <c r="H169"/>
  <c r="G167"/>
  <c r="I166"/>
  <c r="H166"/>
  <c r="G165"/>
  <c r="I164"/>
  <c r="G164" s="1"/>
  <c r="H164"/>
  <c r="G163"/>
  <c r="I162"/>
  <c r="H162"/>
  <c r="G161"/>
  <c r="I160"/>
  <c r="H160"/>
  <c r="G159"/>
  <c r="I158"/>
  <c r="H158"/>
  <c r="G157"/>
  <c r="I156"/>
  <c r="H156"/>
  <c r="G155"/>
  <c r="I154"/>
  <c r="H154"/>
  <c r="G153"/>
  <c r="I152"/>
  <c r="G152" s="1"/>
  <c r="H152"/>
  <c r="G150"/>
  <c r="I149"/>
  <c r="H149"/>
  <c r="G148"/>
  <c r="I147"/>
  <c r="H147"/>
  <c r="G145"/>
  <c r="G144"/>
  <c r="I143"/>
  <c r="H143"/>
  <c r="G141"/>
  <c r="I140"/>
  <c r="H140"/>
  <c r="G139"/>
  <c r="I138"/>
  <c r="H138"/>
  <c r="G137"/>
  <c r="I136"/>
  <c r="H136"/>
  <c r="G135"/>
  <c r="G134"/>
  <c r="G133"/>
  <c r="G132"/>
  <c r="I131"/>
  <c r="H131"/>
  <c r="G130"/>
  <c r="G129"/>
  <c r="I128"/>
  <c r="H128"/>
  <c r="G127"/>
  <c r="I126"/>
  <c r="H126"/>
  <c r="G125"/>
  <c r="I124"/>
  <c r="H124"/>
  <c r="G123"/>
  <c r="I122"/>
  <c r="H122"/>
  <c r="G121"/>
  <c r="I120"/>
  <c r="H120"/>
  <c r="G119"/>
  <c r="G118"/>
  <c r="G117"/>
  <c r="I116"/>
  <c r="G116" s="1"/>
  <c r="H116"/>
  <c r="G114"/>
  <c r="I113"/>
  <c r="H113"/>
  <c r="G113" s="1"/>
  <c r="G112"/>
  <c r="I111"/>
  <c r="H111"/>
  <c r="G111" s="1"/>
  <c r="G110"/>
  <c r="I109"/>
  <c r="H109"/>
  <c r="G109" s="1"/>
  <c r="G108"/>
  <c r="I107"/>
  <c r="H107"/>
  <c r="G107" s="1"/>
  <c r="G106"/>
  <c r="I105"/>
  <c r="H105"/>
  <c r="G105" s="1"/>
  <c r="G104"/>
  <c r="I103"/>
  <c r="I102" s="1"/>
  <c r="H103"/>
  <c r="H102" s="1"/>
  <c r="G103"/>
  <c r="G101"/>
  <c r="I100"/>
  <c r="H100"/>
  <c r="G99"/>
  <c r="G98"/>
  <c r="G97"/>
  <c r="I96"/>
  <c r="H96"/>
  <c r="G95"/>
  <c r="I94"/>
  <c r="H94"/>
  <c r="G93"/>
  <c r="I92"/>
  <c r="H92"/>
  <c r="G91"/>
  <c r="I90"/>
  <c r="H90"/>
  <c r="G89"/>
  <c r="G88"/>
  <c r="G87"/>
  <c r="I86"/>
  <c r="H86"/>
  <c r="G85"/>
  <c r="I84"/>
  <c r="H84"/>
  <c r="G82"/>
  <c r="I81"/>
  <c r="H81"/>
  <c r="G81" s="1"/>
  <c r="G80"/>
  <c r="I79"/>
  <c r="H79"/>
  <c r="G78"/>
  <c r="G77"/>
  <c r="I76"/>
  <c r="H76"/>
  <c r="H75"/>
  <c r="G74"/>
  <c r="I73"/>
  <c r="H73"/>
  <c r="G72"/>
  <c r="I71"/>
  <c r="H71"/>
  <c r="G70"/>
  <c r="I69"/>
  <c r="H69"/>
  <c r="G68"/>
  <c r="I67"/>
  <c r="H67"/>
  <c r="G67" s="1"/>
  <c r="G66"/>
  <c r="I65"/>
  <c r="H65"/>
  <c r="G64"/>
  <c r="I63"/>
  <c r="H63"/>
  <c r="G62"/>
  <c r="I61"/>
  <c r="H61"/>
  <c r="G61" s="1"/>
  <c r="G60"/>
  <c r="I59"/>
  <c r="H59"/>
  <c r="G59" s="1"/>
  <c r="G58"/>
  <c r="I57"/>
  <c r="H57"/>
  <c r="G56"/>
  <c r="I55"/>
  <c r="H55"/>
  <c r="G54"/>
  <c r="I53"/>
  <c r="H53"/>
  <c r="G51"/>
  <c r="I50"/>
  <c r="H50"/>
  <c r="G50" s="1"/>
  <c r="G49"/>
  <c r="I48"/>
  <c r="I47" s="1"/>
  <c r="H48"/>
  <c r="H47" s="1"/>
  <c r="G46"/>
  <c r="I45"/>
  <c r="H45"/>
  <c r="G45" s="1"/>
  <c r="G44"/>
  <c r="I43"/>
  <c r="H43"/>
  <c r="G42"/>
  <c r="I41"/>
  <c r="H41"/>
  <c r="G40"/>
  <c r="I39"/>
  <c r="H39"/>
  <c r="G38"/>
  <c r="G37"/>
  <c r="I36"/>
  <c r="H36"/>
  <c r="G35"/>
  <c r="I34"/>
  <c r="H34"/>
  <c r="G32"/>
  <c r="G30"/>
  <c r="I29"/>
  <c r="H29"/>
  <c r="G28"/>
  <c r="I27"/>
  <c r="H27"/>
  <c r="G25"/>
  <c r="I24"/>
  <c r="H24"/>
  <c r="G24" s="1"/>
  <c r="G23"/>
  <c r="G22"/>
  <c r="I21"/>
  <c r="H21"/>
  <c r="G20"/>
  <c r="G19"/>
  <c r="I18"/>
  <c r="H18"/>
  <c r="G17"/>
  <c r="G16"/>
  <c r="I15"/>
  <c r="H15"/>
  <c r="F59"/>
  <c r="E59"/>
  <c r="D59" s="1"/>
  <c r="F57"/>
  <c r="E57"/>
  <c r="F55"/>
  <c r="E55"/>
  <c r="D55" s="1"/>
  <c r="F53"/>
  <c r="E53"/>
  <c r="F131"/>
  <c r="E131"/>
  <c r="D135"/>
  <c r="D134"/>
  <c r="F128"/>
  <c r="E128"/>
  <c r="D133"/>
  <c r="D130"/>
  <c r="F143"/>
  <c r="E143"/>
  <c r="F24"/>
  <c r="E24"/>
  <c r="F45"/>
  <c r="E45"/>
  <c r="D46"/>
  <c r="D44"/>
  <c r="D42"/>
  <c r="D40"/>
  <c r="D37"/>
  <c r="D35"/>
  <c r="D32"/>
  <c r="D31" s="1"/>
  <c r="D30"/>
  <c r="D28"/>
  <c r="D25"/>
  <c r="F50"/>
  <c r="E50"/>
  <c r="F48"/>
  <c r="E48"/>
  <c r="D49"/>
  <c r="D51"/>
  <c r="F81"/>
  <c r="E81"/>
  <c r="F79"/>
  <c r="E79"/>
  <c r="D82"/>
  <c r="D80"/>
  <c r="F73"/>
  <c r="E73"/>
  <c r="F71"/>
  <c r="E71"/>
  <c r="F69"/>
  <c r="E69"/>
  <c r="F67"/>
  <c r="E67"/>
  <c r="F65"/>
  <c r="E65"/>
  <c r="D74"/>
  <c r="D72"/>
  <c r="D70"/>
  <c r="D68"/>
  <c r="D66"/>
  <c r="D64"/>
  <c r="D62"/>
  <c r="D60"/>
  <c r="D58"/>
  <c r="D56"/>
  <c r="D54"/>
  <c r="F84"/>
  <c r="E84"/>
  <c r="D85"/>
  <c r="F90"/>
  <c r="E90"/>
  <c r="D91"/>
  <c r="F94"/>
  <c r="E94"/>
  <c r="D95"/>
  <c r="F100"/>
  <c r="E100"/>
  <c r="D101"/>
  <c r="F175"/>
  <c r="E175"/>
  <c r="F173"/>
  <c r="E173"/>
  <c r="D174"/>
  <c r="F171"/>
  <c r="E171"/>
  <c r="F169"/>
  <c r="E169"/>
  <c r="D172"/>
  <c r="D170"/>
  <c r="F166"/>
  <c r="E166"/>
  <c r="F164"/>
  <c r="E164"/>
  <c r="D167"/>
  <c r="D165"/>
  <c r="F162"/>
  <c r="E162"/>
  <c r="D163"/>
  <c r="F160"/>
  <c r="E160"/>
  <c r="D161"/>
  <c r="F158"/>
  <c r="E158"/>
  <c r="D159"/>
  <c r="F156"/>
  <c r="E156"/>
  <c r="D157"/>
  <c r="F154"/>
  <c r="E154"/>
  <c r="D155"/>
  <c r="F152"/>
  <c r="E152"/>
  <c r="D153"/>
  <c r="F149"/>
  <c r="E149"/>
  <c r="F147"/>
  <c r="E147"/>
  <c r="D150"/>
  <c r="D148"/>
  <c r="D145"/>
  <c r="D144"/>
  <c r="F140"/>
  <c r="E140"/>
  <c r="F138"/>
  <c r="E138"/>
  <c r="F136"/>
  <c r="E136"/>
  <c r="D136" s="1"/>
  <c r="D141"/>
  <c r="D139"/>
  <c r="D137"/>
  <c r="D132"/>
  <c r="D129"/>
  <c r="F126"/>
  <c r="E126"/>
  <c r="D127"/>
  <c r="D125"/>
  <c r="F124"/>
  <c r="E124"/>
  <c r="F122"/>
  <c r="E122"/>
  <c r="D123"/>
  <c r="F120"/>
  <c r="E120"/>
  <c r="D121"/>
  <c r="F116"/>
  <c r="E116"/>
  <c r="D119"/>
  <c r="D118"/>
  <c r="D117"/>
  <c r="F113"/>
  <c r="E113"/>
  <c r="D114"/>
  <c r="F111"/>
  <c r="E111"/>
  <c r="D112"/>
  <c r="F109"/>
  <c r="E109"/>
  <c r="D110"/>
  <c r="F107"/>
  <c r="E107"/>
  <c r="D108"/>
  <c r="F105"/>
  <c r="E105"/>
  <c r="D106"/>
  <c r="D104"/>
  <c r="F103"/>
  <c r="E103"/>
  <c r="F96"/>
  <c r="E96"/>
  <c r="D99"/>
  <c r="D98"/>
  <c r="D97"/>
  <c r="D93"/>
  <c r="F92"/>
  <c r="E92"/>
  <c r="F86"/>
  <c r="E86"/>
  <c r="D89"/>
  <c r="D88"/>
  <c r="D87"/>
  <c r="F76"/>
  <c r="E76"/>
  <c r="D78"/>
  <c r="D77"/>
  <c r="F63"/>
  <c r="E63"/>
  <c r="F61"/>
  <c r="E61"/>
  <c r="F43"/>
  <c r="E43"/>
  <c r="F41"/>
  <c r="E41"/>
  <c r="F39"/>
  <c r="E39"/>
  <c r="F36"/>
  <c r="E36"/>
  <c r="F34"/>
  <c r="E34"/>
  <c r="F29"/>
  <c r="E29"/>
  <c r="F27"/>
  <c r="F26" s="1"/>
  <c r="E27"/>
  <c r="F21"/>
  <c r="E21"/>
  <c r="D23"/>
  <c r="D22"/>
  <c r="F18"/>
  <c r="E18"/>
  <c r="D20"/>
  <c r="D19"/>
  <c r="F15"/>
  <c r="E15"/>
  <c r="D17"/>
  <c r="D16"/>
  <c r="D176"/>
  <c r="D175" s="1"/>
  <c r="D107"/>
  <c r="D38"/>
  <c r="G34" l="1"/>
  <c r="G48"/>
  <c r="G47" s="1"/>
  <c r="G53"/>
  <c r="G69"/>
  <c r="G92"/>
  <c r="G156"/>
  <c r="D126"/>
  <c r="D166"/>
  <c r="D171"/>
  <c r="D173"/>
  <c r="D94"/>
  <c r="D57"/>
  <c r="G102"/>
  <c r="G154"/>
  <c r="G158"/>
  <c r="G166"/>
  <c r="H168"/>
  <c r="G171"/>
  <c r="G43"/>
  <c r="G41"/>
  <c r="G162"/>
  <c r="H151"/>
  <c r="H142" s="1"/>
  <c r="G160"/>
  <c r="H26"/>
  <c r="G39"/>
  <c r="D156"/>
  <c r="G143"/>
  <c r="I26"/>
  <c r="G36"/>
  <c r="G31"/>
  <c r="G29"/>
  <c r="G15"/>
  <c r="D122"/>
  <c r="D84"/>
  <c r="G90"/>
  <c r="G126"/>
  <c r="G138"/>
  <c r="I151"/>
  <c r="I142" s="1"/>
  <c r="F168"/>
  <c r="G96"/>
  <c r="H83"/>
  <c r="G169"/>
  <c r="G168" s="1"/>
  <c r="F14"/>
  <c r="D86"/>
  <c r="D96"/>
  <c r="D109"/>
  <c r="D138"/>
  <c r="D147"/>
  <c r="D154"/>
  <c r="D164"/>
  <c r="D100"/>
  <c r="D71"/>
  <c r="D81"/>
  <c r="D24"/>
  <c r="D53"/>
  <c r="G21"/>
  <c r="G27"/>
  <c r="G55"/>
  <c r="G63"/>
  <c r="G71"/>
  <c r="G76"/>
  <c r="G94"/>
  <c r="G131"/>
  <c r="D92"/>
  <c r="D103"/>
  <c r="D113"/>
  <c r="D120"/>
  <c r="D140"/>
  <c r="D149"/>
  <c r="D158"/>
  <c r="D90"/>
  <c r="D69"/>
  <c r="D79"/>
  <c r="D50"/>
  <c r="D45"/>
  <c r="D128"/>
  <c r="G100"/>
  <c r="H115"/>
  <c r="G124"/>
  <c r="G136"/>
  <c r="E168"/>
  <c r="H14"/>
  <c r="I52"/>
  <c r="G86"/>
  <c r="I115"/>
  <c r="G122"/>
  <c r="G149"/>
  <c r="D27"/>
  <c r="D61"/>
  <c r="G18"/>
  <c r="G57"/>
  <c r="G65"/>
  <c r="G73"/>
  <c r="G79"/>
  <c r="G84"/>
  <c r="G120"/>
  <c r="G128"/>
  <c r="G140"/>
  <c r="G147"/>
  <c r="I14"/>
  <c r="H52"/>
  <c r="I75"/>
  <c r="I83"/>
  <c r="D36"/>
  <c r="F47"/>
  <c r="D29"/>
  <c r="D34"/>
  <c r="D43"/>
  <c r="D63"/>
  <c r="F75"/>
  <c r="D111"/>
  <c r="D169"/>
  <c r="D168" s="1"/>
  <c r="F83"/>
  <c r="F102"/>
  <c r="D48"/>
  <c r="D160"/>
  <c r="E47"/>
  <c r="D143"/>
  <c r="E75"/>
  <c r="F52"/>
  <c r="D73"/>
  <c r="D67"/>
  <c r="D65"/>
  <c r="F151"/>
  <c r="D162"/>
  <c r="E151"/>
  <c r="D152"/>
  <c r="F115"/>
  <c r="D131"/>
  <c r="D124"/>
  <c r="E115"/>
  <c r="D76"/>
  <c r="D75" s="1"/>
  <c r="D116"/>
  <c r="E52"/>
  <c r="D18"/>
  <c r="D39"/>
  <c r="E102"/>
  <c r="D105"/>
  <c r="E83"/>
  <c r="D41"/>
  <c r="E26"/>
  <c r="D21"/>
  <c r="D15"/>
  <c r="E14"/>
  <c r="F13" l="1"/>
  <c r="E13"/>
  <c r="D47"/>
  <c r="G115"/>
  <c r="G151"/>
  <c r="G142" s="1"/>
  <c r="H13"/>
  <c r="H12" s="1"/>
  <c r="F142"/>
  <c r="G26"/>
  <c r="E142"/>
  <c r="D83"/>
  <c r="G75"/>
  <c r="G14"/>
  <c r="I13"/>
  <c r="I12" s="1"/>
  <c r="G83"/>
  <c r="G52"/>
  <c r="D102"/>
  <c r="D151"/>
  <c r="D142" s="1"/>
  <c r="D26"/>
  <c r="D115"/>
  <c r="D52"/>
  <c r="D14"/>
  <c r="E12" l="1"/>
  <c r="F12"/>
  <c r="G13"/>
  <c r="G12" s="1"/>
  <c r="D13"/>
  <c r="D12" s="1"/>
</calcChain>
</file>

<file path=xl/sharedStrings.xml><?xml version="1.0" encoding="utf-8"?>
<sst xmlns="http://schemas.openxmlformats.org/spreadsheetml/2006/main" count="324" uniqueCount="212">
  <si>
    <t>Расходы в разрезе КОСГУ</t>
  </si>
  <si>
    <t>Наименование бюджета</t>
  </si>
  <si>
    <t>Периодичность: месячная, годовая</t>
  </si>
  <si>
    <t>Единица измерения:  руб</t>
  </si>
  <si>
    <t>1. КОСГУ</t>
  </si>
  <si>
    <t>Боковик</t>
  </si>
  <si>
    <t>Данные</t>
  </si>
  <si>
    <t>Наименование</t>
  </si>
  <si>
    <t>КОСГУ</t>
  </si>
  <si>
    <t>Уточненный план на год</t>
  </si>
  <si>
    <t>в т.ч. за счет целевых средств, полученных из других бюджетов</t>
  </si>
  <si>
    <t>в т.ч. за счет собственных доходов</t>
  </si>
  <si>
    <t>Исполнено</t>
  </si>
  <si>
    <t>РАСХОДЫ БЮДЖЕТА - ВСЕГО</t>
  </si>
  <si>
    <t>000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</si>
  <si>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</si>
  <si>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</si>
  <si>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</si>
  <si>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</si>
  <si>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</si>
  <si>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</si>
  <si>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</si>
  <si>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</si>
  <si>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</si>
  <si>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</si>
  <si>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Прочие несоциальные выплаты персоналу в натуральной форме</t>
  </si>
  <si>
    <t>214</t>
  </si>
  <si>
    <t>Оплата работ,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</si>
  <si>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</si>
  <si>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</si>
  <si>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</si>
  <si>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</si>
  <si>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</si>
  <si>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</si>
  <si>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</si>
  <si>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</si>
  <si>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</si>
  <si>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</si>
  <si>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</si>
  <si>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из них текущий и капитальный ремонт</t>
  </si>
  <si>
    <t>225 1</t>
  </si>
  <si>
    <t>Прочие работы, услуги</t>
  </si>
  <si>
    <t>226</t>
  </si>
  <si>
    <t>Страхование</t>
  </si>
  <si>
    <t>227</t>
  </si>
  <si>
    <t>Услуги, работы для целей капитальных вложений</t>
  </si>
  <si>
    <t>228</t>
  </si>
  <si>
    <t>Арендная плата за пользование земельными участками и другими обособленными природными объектами</t>
  </si>
  <si>
    <t>229</t>
  </si>
  <si>
    <t>Обслуживание государственного (муниципального) долга</t>
  </si>
  <si>
    <t>230</t>
  </si>
  <si>
    <t>Обслуживание внутреннего долга</t>
  </si>
  <si>
    <t>231</t>
  </si>
  <si>
    <t>Обслуживание внешнего долга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</si>
  <si>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</si>
  <si>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</si>
  <si>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</si>
  <si>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</si>
  <si>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</si>
  <si>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исключением государственных и муниципальных организаций</t>
  </si>
  <si>
    <t>242</t>
  </si>
  <si>
    <t>Безвозмездные перечисления иным финансовым организациям (за исключением финансовых организаций государственного сектора) на производство</t>
  </si>
  <si>
    <t>243</t>
  </si>
  <si>
    <t>Безвозмездные перечисления нефинансовым организациям государственного сектора на производство</t>
  </si>
  <si>
    <t>244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</si>
  <si>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</si>
  <si>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245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</si>
  <si>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</si>
  <si>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246</t>
  </si>
  <si>
    <t>Безвозмездные перечисления финансовым организациям государственного сектора на продукцию</t>
  </si>
  <si>
    <t>247</t>
  </si>
  <si>
    <t>Безвозмездные перечисления иным финансовым организациям (за исключением финансовых организаций государственного сектора) на продукцию</t>
  </si>
  <si>
    <t>248</t>
  </si>
  <si>
    <t>Безвозмездные перечисления нефинансовым организациям государственного сектора на продукцию</t>
  </si>
  <si>
    <t>249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</si>
  <si>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</si>
  <si>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24A</t>
  </si>
  <si>
    <t>Безвозмездные перечисления некоммерческим организациям и физическим лицам - производителям товаров, работ и услуг на продукцию</t>
  </si>
  <si>
    <t>24B</t>
  </si>
  <si>
    <t>Безвозмездные перечисления бюджетам</t>
  </si>
  <si>
    <t>250</t>
  </si>
  <si>
    <t>Перечисления другим бюджетам бюджетной системы Российской Федерации</t>
  </si>
  <si>
    <t>251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</si>
  <si>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</si>
  <si>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</si>
  <si>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</si>
  <si>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253</t>
  </si>
  <si>
    <t>Социальное обеспечение</t>
  </si>
  <si>
    <t>260</t>
  </si>
  <si>
    <t>Пенсии, пособия и выплаты по пенсионному, социальному и медицинскому страхованию населения</t>
  </si>
  <si>
    <t>261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</si>
  <si>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</si>
  <si>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</si>
  <si>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</si>
  <si>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263</t>
  </si>
  <si>
    <t>Пенсии, пособия, выплачиваемые работодателями, нанимателями бывшим работникам</t>
  </si>
  <si>
    <t>264</t>
  </si>
  <si>
    <t>Пособия по социальной помощи, выплачиваемые работодателями, нанимателями бывшим работникам в натуральной форме</t>
  </si>
  <si>
    <t>265</t>
  </si>
  <si>
    <t>Социальные пособия и компенсации персоналу в денежной форме</t>
  </si>
  <si>
    <t>266</t>
  </si>
  <si>
    <t>Социальные компенсации персоналу в натуральной форме</t>
  </si>
  <si>
    <t>267</t>
  </si>
  <si>
    <t>Безвозмездные перечисления капитального характера организациям</t>
  </si>
  <si>
    <t>280</t>
  </si>
  <si>
    <t>Безвозмездные перечисления капитального характера государственным (муниципальным) бюджетным и автономным учреждениям</t>
  </si>
  <si>
    <t>281</t>
  </si>
  <si>
    <t>Безвозмездные перечисления капитального характера финансовым организациям государственного сектора</t>
  </si>
  <si>
    <t>282</t>
  </si>
  <si>
    <t>Безвозмездные перечисления капитального характера иным финансовым организациям (за исключением финансовых организаций государственного сектора)</t>
  </si>
  <si>
    <t>283</t>
  </si>
  <si>
    <t>Безвозмездные перечисления капитального характера нефинансовым организациям государственного сектора</t>
  </si>
  <si>
    <t>284</t>
  </si>
  <si>
    <t>Безвозмездные перечисления капитального характера иным нефинансовым организациям (за исключением нефинансовых организаций государственного сектора)</t>
  </si>
  <si>
    <t>285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</si>
  <si>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</si>
  <si>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286</t>
  </si>
  <si>
    <t>Прочие расходы</t>
  </si>
  <si>
    <t>290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</si>
  <si>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</si>
  <si>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</si>
  <si>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</si>
  <si>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</si>
  <si>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</si>
  <si>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</si>
  <si>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Штрафные санкции по долговым обязательствам</t>
  </si>
  <si>
    <t>294</t>
  </si>
  <si>
    <t>Другие экономические санкции</t>
  </si>
  <si>
    <t>295</t>
  </si>
  <si>
    <t>Иные выплаты текущего характера физическим лицам</t>
  </si>
  <si>
    <t>296</t>
  </si>
  <si>
    <t>Иные выплаты текущего характера организациям</t>
  </si>
  <si>
    <t>297</t>
  </si>
  <si>
    <t>Иные выплаты капитального характера физическим лицам</t>
  </si>
  <si>
    <t>298</t>
  </si>
  <si>
    <t>Иные выплаты капитального характера организациям</t>
  </si>
  <si>
    <t>299</t>
  </si>
  <si>
    <t>Расходы по возмещению убытков (расходов) от деятельности простого товарищества</t>
  </si>
  <si>
    <t>29T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</si>
  <si>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</si>
  <si>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</si>
  <si>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</si>
  <si>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</si>
  <si>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нематериальных активов</t>
  </si>
  <si>
    <t>320</t>
  </si>
  <si>
    <t>Увеличение стоимости непроизведенных активов</t>
  </si>
  <si>
    <t>330</t>
  </si>
  <si>
    <t>Увеличение стоимости материальных запасов</t>
  </si>
  <si>
    <t>340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</si>
  <si>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</si>
  <si>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</si>
  <si>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продуктов питания</t>
  </si>
  <si>
    <t>342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</si>
  <si>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</si>
  <si>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</si>
  <si>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</si>
  <si>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</si>
  <si>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мягкого инвентаря</t>
  </si>
  <si>
    <t>345</t>
  </si>
  <si>
    <t>Увеличение стоимости прочих оборотных запасов (материалов)</t>
  </si>
  <si>
    <t>346</t>
  </si>
  <si>
    <t>Увеличение стоимости материальных запасов для целей капитальных вложений</t>
  </si>
  <si>
    <t>347</t>
  </si>
  <si>
    <t>Увеличение стоимости прочих материальных запасов однократного применения</t>
  </si>
  <si>
    <t>349</t>
  </si>
  <si>
    <t>Увеличение стоимости права пользования</t>
  </si>
  <si>
    <t>350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</si>
  <si>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</si>
  <si>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352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</si>
  <si>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</si>
  <si>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353</t>
  </si>
  <si>
    <t>Увеличение стоимости биологических активов</t>
  </si>
  <si>
    <t>360</t>
  </si>
  <si>
    <t>Поступление финансовых активов</t>
  </si>
  <si>
    <t>500</t>
  </si>
  <si>
    <t>Увеличение стоимости акций и иных форм участия в капитале</t>
  </si>
  <si>
    <t>530</t>
  </si>
  <si>
    <t>(подпись)</t>
  </si>
  <si>
    <t>(расшифровка подписи)</t>
  </si>
  <si>
    <t>"________"    _______________  20 ___  г.</t>
  </si>
  <si>
    <t>2. ст. 241</t>
  </si>
  <si>
    <t>Вид расхода</t>
  </si>
  <si>
    <t>111</t>
  </si>
  <si>
    <t>121</t>
  </si>
  <si>
    <t>112</t>
  </si>
  <si>
    <t>122</t>
  </si>
  <si>
    <t>119</t>
  </si>
  <si>
    <t>129</t>
  </si>
  <si>
    <t>414</t>
  </si>
  <si>
    <t>811</t>
  </si>
  <si>
    <t>634</t>
  </si>
  <si>
    <t>511</t>
  </si>
  <si>
    <t>540</t>
  </si>
  <si>
    <t>313</t>
  </si>
  <si>
    <t>321</t>
  </si>
  <si>
    <t>322</t>
  </si>
  <si>
    <t>312</t>
  </si>
  <si>
    <t>851</t>
  </si>
  <si>
    <t>852</t>
  </si>
  <si>
    <t>853</t>
  </si>
  <si>
    <t>730</t>
  </si>
  <si>
    <t>412</t>
  </si>
  <si>
    <t>870</t>
  </si>
  <si>
    <t>880</t>
  </si>
  <si>
    <t>831</t>
  </si>
  <si>
    <t>цифры вносить в белые ячейки !</t>
  </si>
  <si>
    <t>Латненское городское поселение</t>
  </si>
  <si>
    <t>Глава администрации</t>
  </si>
  <si>
    <t>С.Ю.Бендин</t>
  </si>
  <si>
    <t>Главный бухгалтер</t>
  </si>
  <si>
    <t>Е.Н.Полуказаков</t>
  </si>
  <si>
    <t>на  1  июля  2021 г.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</si>
</sst>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000000"/>
      <name val="Arial"/>
      <family val="2"/>
      <charset val="204"/>
    </font>
    <font>
      <sz val="9.75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u/>
      <sz val="10"/>
      <color rgb="FF000000"/>
      <name val="Arial"/>
      <family val="2"/>
      <charset val="204"/>
    </font>
    <font>
      <sz val="11"/>
      <color rgb="FFFF0000"/>
      <name val="Calibri"/>
      <family val="2"/>
      <scheme val="minor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00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1">
      <alignment horizontal="center" wrapText="1"/>
    </xf>
    <xf numFmtId="0" fontId="2" fillId="0" borderId="2">
      <alignment wrapText="1"/>
    </xf>
    <xf numFmtId="0" fontId="2" fillId="0" borderId="3">
      <alignment wrapText="1"/>
    </xf>
    <xf numFmtId="0" fontId="3" fillId="0" borderId="3">
      <alignment wrapText="1"/>
    </xf>
    <xf numFmtId="0" fontId="2" fillId="0" borderId="3"/>
    <xf numFmtId="0" fontId="1" fillId="0" borderId="3">
      <alignment wrapText="1"/>
    </xf>
    <xf numFmtId="0" fontId="2" fillId="0" borderId="4"/>
    <xf numFmtId="0" fontId="1" fillId="0" borderId="1">
      <alignment horizontal="center"/>
    </xf>
    <xf numFmtId="0" fontId="2" fillId="0" borderId="1">
      <alignment horizontal="center" vertical="center" wrapText="1"/>
    </xf>
    <xf numFmtId="0" fontId="2" fillId="0" borderId="1">
      <alignment horizontal="center"/>
    </xf>
    <xf numFmtId="49" fontId="2" fillId="0" borderId="1">
      <alignment horizontal="left" vertical="top" wrapText="1"/>
    </xf>
    <xf numFmtId="49" fontId="2" fillId="0" borderId="1">
      <alignment horizontal="center" vertical="distributed" wrapText="1"/>
    </xf>
    <xf numFmtId="0" fontId="2" fillId="0" borderId="1"/>
    <xf numFmtId="0" fontId="2" fillId="0" borderId="3">
      <alignment wrapText="1"/>
    </xf>
    <xf numFmtId="0" fontId="3" fillId="0" borderId="3">
      <alignment horizontal="center" wrapText="1"/>
    </xf>
    <xf numFmtId="0" fontId="2" fillId="0" borderId="3">
      <alignment horizontal="center" wrapText="1"/>
    </xf>
    <xf numFmtId="0" fontId="2" fillId="0" borderId="2"/>
    <xf numFmtId="0" fontId="4" fillId="0" borderId="1">
      <alignment horizontal="center" vertical="center" wrapText="1"/>
    </xf>
    <xf numFmtId="49" fontId="4" fillId="0" borderId="1">
      <alignment horizontal="center" wrapText="1"/>
    </xf>
    <xf numFmtId="0" fontId="5" fillId="0" borderId="0"/>
    <xf numFmtId="0" fontId="5" fillId="0" borderId="0"/>
    <xf numFmtId="0" fontId="5" fillId="0" borderId="0"/>
    <xf numFmtId="0" fontId="2" fillId="0" borderId="3"/>
    <xf numFmtId="0" fontId="2" fillId="0" borderId="3"/>
    <xf numFmtId="0" fontId="2" fillId="2" borderId="4"/>
    <xf numFmtId="0" fontId="2" fillId="2" borderId="5"/>
    <xf numFmtId="0" fontId="2" fillId="2" borderId="2">
      <alignment vertical="top" wrapText="1"/>
    </xf>
    <xf numFmtId="0" fontId="2" fillId="2" borderId="3"/>
    <xf numFmtId="0" fontId="2" fillId="2" borderId="5">
      <alignment horizontal="center" wrapText="1"/>
    </xf>
    <xf numFmtId="0" fontId="2" fillId="2" borderId="2">
      <alignment horizontal="center" wrapText="1"/>
    </xf>
    <xf numFmtId="0" fontId="2" fillId="2" borderId="2"/>
    <xf numFmtId="0" fontId="2" fillId="2" borderId="2">
      <alignment horizontal="left" vertical="top"/>
    </xf>
    <xf numFmtId="0" fontId="4" fillId="2" borderId="2">
      <alignment horizontal="center"/>
    </xf>
  </cellStyleXfs>
  <cellXfs count="69">
    <xf numFmtId="0" fontId="0" fillId="0" borderId="0" xfId="0"/>
    <xf numFmtId="0" fontId="0" fillId="0" borderId="0" xfId="0" applyProtection="1">
      <protection locked="0"/>
    </xf>
    <xf numFmtId="0" fontId="2" fillId="0" borderId="3" xfId="5" applyNumberFormat="1" applyProtection="1"/>
    <xf numFmtId="0" fontId="2" fillId="0" borderId="4" xfId="7" applyNumberFormat="1" applyProtection="1"/>
    <xf numFmtId="0" fontId="2" fillId="0" borderId="1" xfId="10" applyNumberFormat="1" applyProtection="1">
      <alignment horizontal="center"/>
    </xf>
    <xf numFmtId="49" fontId="2" fillId="0" borderId="1" xfId="11" applyNumberFormat="1" applyProtection="1">
      <alignment horizontal="left" vertical="top" wrapText="1"/>
    </xf>
    <xf numFmtId="49" fontId="2" fillId="0" borderId="1" xfId="12" applyNumberFormat="1" applyProtection="1">
      <alignment horizontal="center" vertical="distributed" wrapText="1"/>
    </xf>
    <xf numFmtId="0" fontId="2" fillId="0" borderId="1" xfId="13" applyNumberFormat="1" applyProtection="1"/>
    <xf numFmtId="0" fontId="2" fillId="0" borderId="3" xfId="14" applyNumberFormat="1" applyProtection="1">
      <alignment wrapText="1"/>
    </xf>
    <xf numFmtId="0" fontId="2" fillId="0" borderId="2" xfId="17" applyNumberFormat="1" applyProtection="1"/>
    <xf numFmtId="0" fontId="4" fillId="0" borderId="1" xfId="18" applyNumberFormat="1" applyProtection="1">
      <alignment horizontal="center" vertical="center" wrapText="1"/>
    </xf>
    <xf numFmtId="49" fontId="4" fillId="0" borderId="1" xfId="19" applyNumberFormat="1" applyProtection="1">
      <alignment horizontal="center" wrapText="1"/>
    </xf>
    <xf numFmtId="0" fontId="2" fillId="0" borderId="3" xfId="3">
      <alignment wrapText="1"/>
    </xf>
    <xf numFmtId="0" fontId="1" fillId="0" borderId="1" xfId="8">
      <alignment horizontal="center"/>
    </xf>
    <xf numFmtId="4" fontId="2" fillId="0" borderId="1" xfId="13" applyNumberFormat="1" applyProtection="1"/>
    <xf numFmtId="49" fontId="6" fillId="3" borderId="1" xfId="11" applyNumberFormat="1" applyFont="1" applyFill="1" applyProtection="1">
      <alignment horizontal="left" vertical="top" wrapText="1"/>
    </xf>
    <xf numFmtId="49" fontId="6" fillId="3" borderId="1" xfId="12" applyNumberFormat="1" applyFont="1" applyFill="1" applyProtection="1">
      <alignment horizontal="center" vertical="distributed" wrapText="1"/>
    </xf>
    <xf numFmtId="4" fontId="6" fillId="3" borderId="1" xfId="13" applyNumberFormat="1" applyFont="1" applyFill="1" applyProtection="1"/>
    <xf numFmtId="49" fontId="6" fillId="4" borderId="1" xfId="11" applyNumberFormat="1" applyFont="1" applyFill="1" applyProtection="1">
      <alignment horizontal="left" vertical="top" wrapText="1"/>
    </xf>
    <xf numFmtId="49" fontId="6" fillId="4" borderId="1" xfId="12" applyNumberFormat="1" applyFont="1" applyFill="1" applyProtection="1">
      <alignment horizontal="center" vertical="distributed" wrapText="1"/>
    </xf>
    <xf numFmtId="4" fontId="6" fillId="4" borderId="1" xfId="13" applyNumberFormat="1" applyFont="1" applyFill="1" applyProtection="1"/>
    <xf numFmtId="49" fontId="2" fillId="4" borderId="1" xfId="11" applyNumberFormat="1" applyFill="1" applyProtection="1">
      <alignment horizontal="left" vertical="top" wrapText="1"/>
    </xf>
    <xf numFmtId="49" fontId="2" fillId="4" borderId="1" xfId="12" applyNumberFormat="1" applyFill="1" applyProtection="1">
      <alignment horizontal="center" vertical="distributed" wrapText="1"/>
    </xf>
    <xf numFmtId="4" fontId="2" fillId="4" borderId="1" xfId="13" applyNumberFormat="1" applyFill="1" applyProtection="1"/>
    <xf numFmtId="49" fontId="2" fillId="5" borderId="1" xfId="11" applyNumberFormat="1" applyFill="1" applyProtection="1">
      <alignment horizontal="left" vertical="top" wrapText="1"/>
    </xf>
    <xf numFmtId="49" fontId="2" fillId="5" borderId="1" xfId="12" applyNumberFormat="1" applyFill="1" applyProtection="1">
      <alignment horizontal="center" vertical="distributed" wrapText="1"/>
    </xf>
    <xf numFmtId="4" fontId="2" fillId="5" borderId="1" xfId="13" applyNumberFormat="1" applyFill="1" applyProtection="1"/>
    <xf numFmtId="4" fontId="2" fillId="6" borderId="1" xfId="13" applyNumberFormat="1" applyFill="1" applyProtection="1"/>
    <xf numFmtId="4" fontId="2" fillId="0" borderId="1" xfId="13" applyNumberFormat="1" applyFill="1" applyProtection="1"/>
    <xf numFmtId="49" fontId="2" fillId="7" borderId="1" xfId="11" applyNumberFormat="1" applyFill="1" applyProtection="1">
      <alignment horizontal="left" vertical="top" wrapText="1"/>
    </xf>
    <xf numFmtId="49" fontId="2" fillId="7" borderId="1" xfId="12" applyNumberFormat="1" applyFill="1" applyProtection="1">
      <alignment horizontal="center" vertical="distributed" wrapText="1"/>
    </xf>
    <xf numFmtId="4" fontId="2" fillId="7" borderId="1" xfId="13" applyNumberFormat="1" applyFill="1" applyProtection="1"/>
    <xf numFmtId="49" fontId="2" fillId="0" borderId="1" xfId="11" applyNumberFormat="1" applyFill="1" applyProtection="1">
      <alignment horizontal="left" vertical="top" wrapText="1"/>
    </xf>
    <xf numFmtId="49" fontId="2" fillId="0" borderId="1" xfId="12" applyNumberFormat="1" applyFill="1" applyProtection="1">
      <alignment horizontal="center" vertical="distributed" wrapText="1"/>
    </xf>
    <xf numFmtId="0" fontId="0" fillId="0" borderId="0" xfId="0" applyFill="1"/>
    <xf numFmtId="49" fontId="2" fillId="8" borderId="1" xfId="11" applyNumberFormat="1" applyFill="1" applyProtection="1">
      <alignment horizontal="left" vertical="top" wrapText="1"/>
    </xf>
    <xf numFmtId="49" fontId="2" fillId="8" borderId="1" xfId="12" applyNumberFormat="1" applyFill="1" applyProtection="1">
      <alignment horizontal="center" vertical="distributed" wrapText="1"/>
    </xf>
    <xf numFmtId="4" fontId="2" fillId="8" borderId="1" xfId="13" applyNumberFormat="1" applyFill="1" applyProtection="1"/>
    <xf numFmtId="0" fontId="0" fillId="8" borderId="0" xfId="0" applyFill="1"/>
    <xf numFmtId="49" fontId="7" fillId="0" borderId="1" xfId="12" applyNumberFormat="1" applyFont="1" applyProtection="1">
      <alignment horizontal="center" vertical="distributed" wrapText="1"/>
    </xf>
    <xf numFmtId="49" fontId="7" fillId="8" borderId="1" xfId="12" applyNumberFormat="1" applyFont="1" applyFill="1" applyProtection="1">
      <alignment horizontal="center" vertical="distributed" wrapText="1"/>
    </xf>
    <xf numFmtId="49" fontId="7" fillId="7" borderId="1" xfId="11" applyNumberFormat="1" applyFont="1" applyFill="1" applyProtection="1">
      <alignment horizontal="left" vertical="top" wrapText="1"/>
    </xf>
    <xf numFmtId="49" fontId="7" fillId="7" borderId="1" xfId="12" applyNumberFormat="1" applyFont="1" applyFill="1" applyProtection="1">
      <alignment horizontal="center" vertical="distributed" wrapText="1"/>
    </xf>
    <xf numFmtId="4" fontId="7" fillId="7" borderId="1" xfId="13" applyNumberFormat="1" applyFont="1" applyFill="1" applyProtection="1"/>
    <xf numFmtId="49" fontId="7" fillId="0" borderId="1" xfId="12" applyNumberFormat="1" applyFont="1" applyFill="1" applyProtection="1">
      <alignment horizontal="center" vertical="distributed" wrapText="1"/>
    </xf>
    <xf numFmtId="49" fontId="2" fillId="9" borderId="1" xfId="11" applyNumberFormat="1" applyFill="1" applyProtection="1">
      <alignment horizontal="left" vertical="top" wrapText="1"/>
    </xf>
    <xf numFmtId="49" fontId="2" fillId="9" borderId="1" xfId="12" applyNumberFormat="1" applyFill="1" applyProtection="1">
      <alignment horizontal="center" vertical="distributed" wrapText="1"/>
    </xf>
    <xf numFmtId="4" fontId="2" fillId="9" borderId="1" xfId="13" applyNumberFormat="1" applyFill="1" applyProtection="1"/>
    <xf numFmtId="0" fontId="8" fillId="0" borderId="1" xfId="9" applyNumberFormat="1" applyFont="1" applyProtection="1">
      <alignment horizontal="center" vertical="center" wrapText="1"/>
    </xf>
    <xf numFmtId="0" fontId="10" fillId="0" borderId="0" xfId="0" applyFont="1"/>
    <xf numFmtId="4" fontId="11" fillId="0" borderId="1" xfId="13" applyNumberFormat="1" applyFont="1" applyProtection="1"/>
    <xf numFmtId="0" fontId="2" fillId="0" borderId="3" xfId="3" applyNumberFormat="1" applyProtection="1">
      <alignment wrapText="1"/>
    </xf>
    <xf numFmtId="0" fontId="2" fillId="0" borderId="3" xfId="3">
      <alignment wrapText="1"/>
    </xf>
    <xf numFmtId="0" fontId="2" fillId="0" borderId="3" xfId="16" applyNumberFormat="1" applyProtection="1">
      <alignment horizontal="center" wrapText="1"/>
    </xf>
    <xf numFmtId="0" fontId="2" fillId="0" borderId="3" xfId="16">
      <alignment horizontal="center" wrapText="1"/>
    </xf>
    <xf numFmtId="0" fontId="3" fillId="0" borderId="3" xfId="4" applyNumberFormat="1" applyProtection="1">
      <alignment wrapText="1"/>
    </xf>
    <xf numFmtId="0" fontId="3" fillId="0" borderId="3" xfId="4">
      <alignment wrapText="1"/>
    </xf>
    <xf numFmtId="0" fontId="3" fillId="0" borderId="3" xfId="15" applyNumberFormat="1" applyProtection="1">
      <alignment horizontal="center" wrapText="1"/>
    </xf>
    <xf numFmtId="0" fontId="3" fillId="0" borderId="3" xfId="15">
      <alignment horizontal="center" wrapText="1"/>
    </xf>
    <xf numFmtId="0" fontId="1" fillId="0" borderId="1" xfId="1" applyNumberFormat="1" applyProtection="1">
      <alignment horizontal="center" wrapText="1"/>
    </xf>
    <xf numFmtId="0" fontId="1" fillId="0" borderId="1" xfId="1">
      <alignment horizontal="center" wrapText="1"/>
    </xf>
    <xf numFmtId="0" fontId="1" fillId="0" borderId="2" xfId="2" applyNumberFormat="1" applyFont="1" applyAlignment="1" applyProtection="1">
      <alignment horizontal="center" wrapText="1"/>
    </xf>
    <xf numFmtId="0" fontId="6" fillId="0" borderId="2" xfId="2" applyFont="1" applyAlignment="1">
      <alignment horizontal="center" wrapText="1"/>
    </xf>
    <xf numFmtId="0" fontId="9" fillId="0" borderId="6" xfId="4" applyNumberFormat="1" applyFont="1" applyBorder="1" applyProtection="1">
      <alignment wrapText="1"/>
    </xf>
    <xf numFmtId="0" fontId="9" fillId="0" borderId="6" xfId="4" applyFont="1" applyBorder="1">
      <alignment wrapText="1"/>
    </xf>
    <xf numFmtId="0" fontId="1" fillId="0" borderId="3" xfId="6" applyNumberFormat="1" applyProtection="1">
      <alignment wrapText="1"/>
    </xf>
    <xf numFmtId="0" fontId="1" fillId="0" borderId="3" xfId="6">
      <alignment wrapText="1"/>
    </xf>
    <xf numFmtId="0" fontId="1" fillId="0" borderId="1" xfId="8" applyNumberFormat="1" applyProtection="1">
      <alignment horizontal="center"/>
    </xf>
    <xf numFmtId="0" fontId="1" fillId="0" borderId="1" xfId="8">
      <alignment horizontal="center"/>
    </xf>
  </cellXfs>
  <cellStyles count="34">
    <cellStyle name="br" xfId="22"/>
    <cellStyle name="col" xfId="21"/>
    <cellStyle name="style0" xfId="23"/>
    <cellStyle name="td" xfId="24"/>
    <cellStyle name="tr" xfId="20"/>
    <cellStyle name="xl21" xfId="25"/>
    <cellStyle name="xl22" xfId="1"/>
    <cellStyle name="xl23" xfId="2"/>
    <cellStyle name="xl24" xfId="3"/>
    <cellStyle name="xl25" xfId="5"/>
    <cellStyle name="xl26" xfId="6"/>
    <cellStyle name="xl27" xfId="7"/>
    <cellStyle name="xl28" xfId="8"/>
    <cellStyle name="xl29" xfId="9"/>
    <cellStyle name="xl30" xfId="10"/>
    <cellStyle name="xl31" xfId="26"/>
    <cellStyle name="xl32" xfId="11"/>
    <cellStyle name="xl33" xfId="27"/>
    <cellStyle name="xl34" xfId="14"/>
    <cellStyle name="xl35" xfId="28"/>
    <cellStyle name="xl36" xfId="29"/>
    <cellStyle name="xl37" xfId="12"/>
    <cellStyle name="xl38" xfId="30"/>
    <cellStyle name="xl39" xfId="13"/>
    <cellStyle name="xl40" xfId="31"/>
    <cellStyle name="xl41" xfId="4"/>
    <cellStyle name="xl42" xfId="16"/>
    <cellStyle name="xl43" xfId="15"/>
    <cellStyle name="xl44" xfId="17"/>
    <cellStyle name="xl45" xfId="18"/>
    <cellStyle name="xl46" xfId="32"/>
    <cellStyle name="xl47" xfId="19"/>
    <cellStyle name="xl48" xfId="33"/>
    <cellStyle name="Обычный" xfId="0" builtinId="0"/>
  </cellStyles>
  <dxfs count="0"/>
  <tableStyles count="0"/>
  <colors>
    <mruColors>
      <color rgb="FFFFCCFF"/>
      <color rgb="FFFFFFCC"/>
      <color rgb="FF66FFFF"/>
      <color rgb="FFCCFFCC"/>
      <color rgb="FFFFFF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8;&#1072;&#1089;&#1093;&#1086;&#1076;&#1099;%20&#1075;&#1086;&#1088;.%20&#1087;&#1086;&#1089;.%2001.09.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8;&#1072;&#1090;&#1082;&#1080;&#1081;%20&#1088;&#1072;&#1089;&#1093;&#1086;&#1076;%202020%20&#10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&#1048;&#1085;&#1092;&#1086;&#1088;&#1084;&#1072;&#1094;&#1080;&#1103;%20&#1086;%20&#1086;&#1073;&#1083;.%20&#1089;&#1088;&#1077;&#1076;.%20%20&#1082;%20&#1084;&#1077;&#1089;.%20&#1086;&#1090;&#1095;&#1077;&#1090;&#1091;%20(1)%20(6)%20-%20&#1082;&#1086;&#1087;&#1080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9">
          <cell r="E9">
            <v>1693000</v>
          </cell>
          <cell r="G9">
            <v>820859.88</v>
          </cell>
        </row>
        <row r="16">
          <cell r="E16">
            <v>511000</v>
          </cell>
          <cell r="G16">
            <v>200801.61</v>
          </cell>
        </row>
        <row r="28">
          <cell r="E28">
            <v>2984000</v>
          </cell>
          <cell r="G28">
            <v>1592921.01</v>
          </cell>
        </row>
        <row r="31">
          <cell r="E31">
            <v>153900</v>
          </cell>
          <cell r="G31">
            <v>78516.91</v>
          </cell>
        </row>
        <row r="41">
          <cell r="E41">
            <v>901000</v>
          </cell>
          <cell r="G41">
            <v>347280.11</v>
          </cell>
        </row>
        <row r="43">
          <cell r="E43">
            <v>46500</v>
          </cell>
          <cell r="G43">
            <v>23712</v>
          </cell>
        </row>
        <row r="117">
          <cell r="E117">
            <v>5000</v>
          </cell>
          <cell r="G117">
            <v>5000</v>
          </cell>
        </row>
        <row r="130">
          <cell r="E130">
            <v>21100</v>
          </cell>
          <cell r="G130">
            <v>5971.09</v>
          </cell>
        </row>
        <row r="271">
          <cell r="E271">
            <v>3607874.6</v>
          </cell>
          <cell r="G271">
            <v>1533111.84</v>
          </cell>
        </row>
        <row r="291">
          <cell r="E291">
            <v>400000</v>
          </cell>
          <cell r="G291">
            <v>0</v>
          </cell>
        </row>
        <row r="302">
          <cell r="E302">
            <v>0</v>
          </cell>
          <cell r="G302">
            <v>0</v>
          </cell>
        </row>
        <row r="321">
          <cell r="E321">
            <v>33000</v>
          </cell>
          <cell r="G321">
            <v>20899</v>
          </cell>
        </row>
        <row r="326">
          <cell r="E326">
            <v>569000</v>
          </cell>
          <cell r="G326">
            <v>407624</v>
          </cell>
        </row>
        <row r="331">
          <cell r="E331">
            <v>53000</v>
          </cell>
          <cell r="G331">
            <v>899.23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3">
          <cell r="D13">
            <v>183000</v>
          </cell>
          <cell r="E13">
            <v>80922.42</v>
          </cell>
        </row>
        <row r="14">
          <cell r="D14">
            <v>13000</v>
          </cell>
          <cell r="E14">
            <v>0</v>
          </cell>
        </row>
        <row r="15">
          <cell r="D15">
            <v>3683874.6</v>
          </cell>
          <cell r="E15">
            <v>1569956.1900000002</v>
          </cell>
        </row>
        <row r="17">
          <cell r="D17">
            <v>23831600.670000002</v>
          </cell>
          <cell r="E17">
            <v>5077095.4399999995</v>
          </cell>
        </row>
        <row r="18">
          <cell r="D18">
            <v>16293000</v>
          </cell>
          <cell r="E18">
            <v>1762059.67</v>
          </cell>
        </row>
        <row r="19">
          <cell r="D19">
            <v>8000</v>
          </cell>
          <cell r="E19">
            <v>2734.2</v>
          </cell>
        </row>
        <row r="20">
          <cell r="D20">
            <v>4700000</v>
          </cell>
          <cell r="E20">
            <v>3300</v>
          </cell>
        </row>
        <row r="26">
          <cell r="D26">
            <v>0</v>
          </cell>
          <cell r="E26">
            <v>0</v>
          </cell>
        </row>
        <row r="28">
          <cell r="D28">
            <v>50000</v>
          </cell>
          <cell r="E28">
            <v>20000</v>
          </cell>
        </row>
        <row r="29">
          <cell r="D29">
            <v>252000</v>
          </cell>
          <cell r="E29">
            <v>108800.64</v>
          </cell>
        </row>
        <row r="32">
          <cell r="D32">
            <v>215000</v>
          </cell>
          <cell r="E32">
            <v>55135</v>
          </cell>
        </row>
        <row r="35">
          <cell r="D35">
            <v>311000</v>
          </cell>
          <cell r="E35">
            <v>115535</v>
          </cell>
        </row>
        <row r="36">
          <cell r="D36">
            <v>0</v>
          </cell>
          <cell r="E36">
            <v>18310</v>
          </cell>
        </row>
        <row r="37">
          <cell r="D37">
            <v>825100</v>
          </cell>
          <cell r="E37">
            <v>556767.74</v>
          </cell>
        </row>
        <row r="38">
          <cell r="D38">
            <v>0</v>
          </cell>
          <cell r="E38">
            <v>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">
          <cell r="J5">
            <v>0</v>
          </cell>
        </row>
        <row r="6">
          <cell r="J6"/>
        </row>
        <row r="9">
          <cell r="J9">
            <v>91529.84</v>
          </cell>
        </row>
        <row r="10">
          <cell r="J1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4"/>
  <sheetViews>
    <sheetView tabSelected="1" workbookViewId="0">
      <selection activeCell="E41" sqref="E41"/>
    </sheetView>
  </sheetViews>
  <sheetFormatPr defaultRowHeight="15"/>
  <cols>
    <col min="1" max="1" width="33.28515625" customWidth="1"/>
    <col min="2" max="2" width="6.7109375" customWidth="1"/>
    <col min="3" max="3" width="5.140625" customWidth="1"/>
    <col min="4" max="4" width="13.7109375" customWidth="1"/>
    <col min="5" max="7" width="13.42578125" customWidth="1"/>
    <col min="8" max="8" width="13.28515625" customWidth="1"/>
    <col min="9" max="9" width="12.42578125" customWidth="1"/>
  </cols>
  <sheetData>
    <row r="1" spans="1:13">
      <c r="A1" s="59" t="s">
        <v>0</v>
      </c>
      <c r="B1" s="60"/>
      <c r="C1" s="60"/>
      <c r="D1" s="60"/>
      <c r="E1" s="60"/>
      <c r="F1" s="60"/>
      <c r="G1" s="60"/>
      <c r="H1" s="60"/>
      <c r="I1" s="60"/>
    </row>
    <row r="2" spans="1:13">
      <c r="A2" s="60"/>
      <c r="B2" s="60"/>
      <c r="C2" s="60"/>
      <c r="D2" s="60"/>
      <c r="E2" s="60"/>
      <c r="F2" s="60"/>
      <c r="G2" s="60"/>
      <c r="H2" s="60"/>
      <c r="I2" s="60"/>
    </row>
    <row r="3" spans="1:13">
      <c r="A3" s="61" t="s">
        <v>211</v>
      </c>
      <c r="B3" s="62"/>
      <c r="C3" s="62"/>
      <c r="D3" s="62"/>
      <c r="E3" s="62"/>
      <c r="F3" s="62"/>
      <c r="G3" s="62"/>
      <c r="H3" s="62"/>
      <c r="I3" s="62"/>
    </row>
    <row r="4" spans="1:13">
      <c r="A4" s="51" t="s">
        <v>1</v>
      </c>
      <c r="B4" s="52"/>
      <c r="C4" s="52"/>
      <c r="D4" s="52"/>
      <c r="E4" s="52"/>
      <c r="F4" s="63" t="s">
        <v>206</v>
      </c>
      <c r="G4" s="64"/>
      <c r="H4" s="64"/>
      <c r="I4" s="64"/>
    </row>
    <row r="5" spans="1:13">
      <c r="A5" s="51" t="s">
        <v>2</v>
      </c>
      <c r="B5" s="52"/>
      <c r="C5" s="52"/>
      <c r="D5" s="52"/>
      <c r="E5" s="52"/>
      <c r="F5" s="2"/>
      <c r="G5" s="2"/>
      <c r="H5" s="2"/>
      <c r="I5" s="2"/>
    </row>
    <row r="6" spans="1:13">
      <c r="A6" s="51" t="s">
        <v>3</v>
      </c>
      <c r="B6" s="52"/>
      <c r="C6" s="52"/>
      <c r="D6" s="52"/>
      <c r="E6" s="52"/>
      <c r="F6" s="2"/>
      <c r="G6" s="2"/>
      <c r="H6" s="2"/>
      <c r="I6" s="2"/>
    </row>
    <row r="7" spans="1:13">
      <c r="A7" s="2"/>
      <c r="B7" s="2"/>
      <c r="C7" s="2"/>
      <c r="D7" s="2"/>
      <c r="E7" s="2"/>
      <c r="F7" s="2"/>
      <c r="G7" s="2"/>
      <c r="H7" s="2"/>
      <c r="I7" s="2"/>
    </row>
    <row r="8" spans="1:13">
      <c r="A8" s="65" t="s">
        <v>4</v>
      </c>
      <c r="B8" s="66"/>
      <c r="C8" s="66"/>
      <c r="D8" s="66"/>
      <c r="E8" s="66"/>
      <c r="F8" s="2"/>
      <c r="G8" s="2"/>
      <c r="H8" s="2"/>
      <c r="I8" s="2"/>
    </row>
    <row r="9" spans="1:13">
      <c r="A9" s="67" t="s">
        <v>5</v>
      </c>
      <c r="B9" s="68"/>
      <c r="C9" s="13"/>
      <c r="D9" s="67" t="s">
        <v>6</v>
      </c>
      <c r="E9" s="68"/>
      <c r="F9" s="68"/>
      <c r="G9" s="68"/>
      <c r="H9" s="68"/>
      <c r="I9" s="68"/>
    </row>
    <row r="10" spans="1:13" ht="75.75" customHeight="1">
      <c r="A10" s="48" t="s">
        <v>7</v>
      </c>
      <c r="B10" s="48" t="s">
        <v>8</v>
      </c>
      <c r="C10" s="48" t="s">
        <v>181</v>
      </c>
      <c r="D10" s="48" t="s">
        <v>9</v>
      </c>
      <c r="E10" s="48" t="s">
        <v>10</v>
      </c>
      <c r="F10" s="48" t="s">
        <v>11</v>
      </c>
      <c r="G10" s="48" t="s">
        <v>12</v>
      </c>
      <c r="H10" s="48" t="s">
        <v>10</v>
      </c>
      <c r="I10" s="48" t="s">
        <v>11</v>
      </c>
    </row>
    <row r="11" spans="1:13">
      <c r="A11" s="4">
        <v>1</v>
      </c>
      <c r="B11" s="4">
        <v>2</v>
      </c>
      <c r="C11" s="4"/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</row>
    <row r="12" spans="1:13" ht="21" customHeight="1">
      <c r="A12" s="15" t="s">
        <v>13</v>
      </c>
      <c r="B12" s="16" t="s">
        <v>14</v>
      </c>
      <c r="C12" s="16"/>
      <c r="D12" s="17">
        <f>D13+D142+D175</f>
        <v>57709975.270000003</v>
      </c>
      <c r="E12" s="17">
        <f>E13+E142+E175</f>
        <v>21991975.27</v>
      </c>
      <c r="F12" s="17">
        <f t="shared" ref="F12:I12" si="0">F13+F142+F175</f>
        <v>35718000</v>
      </c>
      <c r="G12" s="17">
        <f t="shared" si="0"/>
        <v>12864130.049999999</v>
      </c>
      <c r="H12" s="17">
        <f t="shared" si="0"/>
        <v>204729.84</v>
      </c>
      <c r="I12" s="17">
        <f t="shared" si="0"/>
        <v>12659400.209999999</v>
      </c>
      <c r="J12" s="49" t="s">
        <v>205</v>
      </c>
      <c r="K12" s="49"/>
      <c r="L12" s="49"/>
      <c r="M12" s="49"/>
    </row>
    <row r="13" spans="1:13">
      <c r="A13" s="18" t="s">
        <v>15</v>
      </c>
      <c r="B13" s="19" t="s">
        <v>16</v>
      </c>
      <c r="C13" s="19"/>
      <c r="D13" s="20">
        <f t="shared" ref="D13:I13" si="1">D14+D26+D47+D52+D75+D83+D102+D115</f>
        <v>55958875.270000003</v>
      </c>
      <c r="E13" s="20">
        <f>E14+E26+E47+E52+E75+E83+E102+E115</f>
        <v>21970875.27</v>
      </c>
      <c r="F13" s="20">
        <f>F14+F26+F47+F52+F75+F83+F102+F115</f>
        <v>33988000</v>
      </c>
      <c r="G13" s="20">
        <f t="shared" si="1"/>
        <v>12118382.309999999</v>
      </c>
      <c r="H13" s="20">
        <f t="shared" si="1"/>
        <v>198758.75</v>
      </c>
      <c r="I13" s="20">
        <f t="shared" si="1"/>
        <v>11919623.559999999</v>
      </c>
    </row>
    <row r="14" spans="1:13" ht="23.25" customHeight="1">
      <c r="A14" s="24" t="s">
        <v>17</v>
      </c>
      <c r="B14" s="25" t="s">
        <v>18</v>
      </c>
      <c r="C14" s="25"/>
      <c r="D14" s="26">
        <f t="shared" ref="D14:I14" si="2">D15+D18+D21+D24</f>
        <v>6289400</v>
      </c>
      <c r="E14" s="26">
        <f t="shared" si="2"/>
        <v>200400</v>
      </c>
      <c r="F14" s="26">
        <f t="shared" si="2"/>
        <v>6089000</v>
      </c>
      <c r="G14" s="26">
        <f t="shared" si="2"/>
        <v>3064091.5200000005</v>
      </c>
      <c r="H14" s="26">
        <f t="shared" si="2"/>
        <v>102228.91</v>
      </c>
      <c r="I14" s="26">
        <f t="shared" si="2"/>
        <v>2961862.6100000003</v>
      </c>
    </row>
    <row r="15" spans="1:13" ht="13.5" customHeight="1">
      <c r="A15" s="29" t="s">
        <v>19</v>
      </c>
      <c r="B15" s="30" t="s">
        <v>20</v>
      </c>
      <c r="C15" s="30"/>
      <c r="D15" s="31">
        <f t="shared" ref="D15:D25" si="3">E15+F15</f>
        <v>4830900</v>
      </c>
      <c r="E15" s="31">
        <f>E16+E17</f>
        <v>153900</v>
      </c>
      <c r="F15" s="31">
        <f>F16+F17</f>
        <v>4677000</v>
      </c>
      <c r="G15" s="31">
        <f t="shared" ref="G15:G25" si="4">H15+I15</f>
        <v>2492297.8000000003</v>
      </c>
      <c r="H15" s="31">
        <f>H16+H17</f>
        <v>78516.91</v>
      </c>
      <c r="I15" s="31">
        <f>I16+I17</f>
        <v>2413780.89</v>
      </c>
    </row>
    <row r="16" spans="1:13" ht="13.5" customHeight="1">
      <c r="A16" s="5"/>
      <c r="B16" s="6"/>
      <c r="C16" s="6" t="s">
        <v>182</v>
      </c>
      <c r="D16" s="27">
        <f t="shared" si="3"/>
        <v>1693000</v>
      </c>
      <c r="E16" s="14"/>
      <c r="F16" s="14">
        <f>[1]Sheet2!$E$9</f>
        <v>1693000</v>
      </c>
      <c r="G16" s="27">
        <f t="shared" si="4"/>
        <v>820859.88</v>
      </c>
      <c r="H16" s="14"/>
      <c r="I16" s="14">
        <f>[1]Sheet2!$G$9</f>
        <v>820859.88</v>
      </c>
    </row>
    <row r="17" spans="1:9" ht="13.5" customHeight="1">
      <c r="A17" s="5"/>
      <c r="B17" s="6"/>
      <c r="C17" s="6" t="s">
        <v>183</v>
      </c>
      <c r="D17" s="27">
        <f t="shared" si="3"/>
        <v>3137900</v>
      </c>
      <c r="E17" s="14">
        <f>[1]Sheet2!$E$31</f>
        <v>153900</v>
      </c>
      <c r="F17" s="14">
        <f>[1]Sheet2!$E$28</f>
        <v>2984000</v>
      </c>
      <c r="G17" s="27">
        <f t="shared" si="4"/>
        <v>1671437.92</v>
      </c>
      <c r="H17" s="14">
        <f>[1]Sheet2!$G$31</f>
        <v>78516.91</v>
      </c>
      <c r="I17" s="14">
        <f>[1]Sheet2!$G$28</f>
        <v>1592921.01</v>
      </c>
    </row>
    <row r="18" spans="1:9" ht="13.5" customHeight="1">
      <c r="A18" s="29" t="s">
        <v>21</v>
      </c>
      <c r="B18" s="30" t="s">
        <v>22</v>
      </c>
      <c r="C18" s="30"/>
      <c r="D18" s="31">
        <f t="shared" si="3"/>
        <v>0</v>
      </c>
      <c r="E18" s="31">
        <f>E19+E20</f>
        <v>0</v>
      </c>
      <c r="F18" s="31">
        <f>F19+F20</f>
        <v>0</v>
      </c>
      <c r="G18" s="31">
        <f t="shared" si="4"/>
        <v>0</v>
      </c>
      <c r="H18" s="31">
        <f>H19+H20</f>
        <v>0</v>
      </c>
      <c r="I18" s="31">
        <f>I19+I20</f>
        <v>0</v>
      </c>
    </row>
    <row r="19" spans="1:9" ht="13.5" customHeight="1">
      <c r="A19" s="5"/>
      <c r="B19" s="6"/>
      <c r="C19" s="6" t="s">
        <v>184</v>
      </c>
      <c r="D19" s="27">
        <f t="shared" si="3"/>
        <v>0</v>
      </c>
      <c r="E19" s="14"/>
      <c r="F19" s="14"/>
      <c r="G19" s="27">
        <f t="shared" si="4"/>
        <v>0</v>
      </c>
      <c r="H19" s="14"/>
      <c r="I19" s="14"/>
    </row>
    <row r="20" spans="1:9" ht="13.5" customHeight="1">
      <c r="A20" s="5"/>
      <c r="B20" s="6"/>
      <c r="C20" s="6" t="s">
        <v>185</v>
      </c>
      <c r="D20" s="27">
        <f t="shared" si="3"/>
        <v>0</v>
      </c>
      <c r="E20" s="14"/>
      <c r="F20" s="14"/>
      <c r="G20" s="27">
        <f t="shared" si="4"/>
        <v>0</v>
      </c>
      <c r="H20" s="14"/>
      <c r="I20" s="14"/>
    </row>
    <row r="21" spans="1:9" ht="13.5" customHeight="1">
      <c r="A21" s="29" t="s">
        <v>23</v>
      </c>
      <c r="B21" s="30" t="s">
        <v>24</v>
      </c>
      <c r="C21" s="30"/>
      <c r="D21" s="31">
        <f t="shared" si="3"/>
        <v>1458500</v>
      </c>
      <c r="E21" s="31">
        <f>E22+E23</f>
        <v>46500</v>
      </c>
      <c r="F21" s="31">
        <f>F22+F23</f>
        <v>1412000</v>
      </c>
      <c r="G21" s="31">
        <f t="shared" si="4"/>
        <v>571793.72</v>
      </c>
      <c r="H21" s="31">
        <f>H22+H23</f>
        <v>23712</v>
      </c>
      <c r="I21" s="31">
        <f>I22+I23</f>
        <v>548081.72</v>
      </c>
    </row>
    <row r="22" spans="1:9" ht="13.5" customHeight="1">
      <c r="A22" s="5"/>
      <c r="B22" s="6"/>
      <c r="C22" s="6" t="s">
        <v>186</v>
      </c>
      <c r="D22" s="27">
        <f t="shared" si="3"/>
        <v>511000</v>
      </c>
      <c r="E22" s="14"/>
      <c r="F22" s="14">
        <f>[1]Sheet2!$E$16</f>
        <v>511000</v>
      </c>
      <c r="G22" s="27">
        <f t="shared" si="4"/>
        <v>200801.61</v>
      </c>
      <c r="H22" s="14"/>
      <c r="I22" s="14">
        <f>[1]Sheet2!$G$16</f>
        <v>200801.61</v>
      </c>
    </row>
    <row r="23" spans="1:9" ht="13.5" customHeight="1">
      <c r="A23" s="5"/>
      <c r="B23" s="6"/>
      <c r="C23" s="6" t="s">
        <v>187</v>
      </c>
      <c r="D23" s="27">
        <f t="shared" si="3"/>
        <v>947500</v>
      </c>
      <c r="E23" s="14">
        <f>[1]Sheet2!$E$43</f>
        <v>46500</v>
      </c>
      <c r="F23" s="14">
        <f>[1]Sheet2!$E$41</f>
        <v>901000</v>
      </c>
      <c r="G23" s="27">
        <f t="shared" si="4"/>
        <v>370992.11</v>
      </c>
      <c r="H23" s="14">
        <f>[1]Sheet2!$G$43</f>
        <v>23712</v>
      </c>
      <c r="I23" s="14">
        <f>[1]Sheet2!$G$41</f>
        <v>347280.11</v>
      </c>
    </row>
    <row r="24" spans="1:9" ht="26.25" customHeight="1">
      <c r="A24" s="29" t="s">
        <v>25</v>
      </c>
      <c r="B24" s="30" t="s">
        <v>26</v>
      </c>
      <c r="C24" s="30"/>
      <c r="D24" s="31">
        <f t="shared" si="3"/>
        <v>0</v>
      </c>
      <c r="E24" s="31">
        <f>E25</f>
        <v>0</v>
      </c>
      <c r="F24" s="31">
        <f>F25</f>
        <v>0</v>
      </c>
      <c r="G24" s="31">
        <f t="shared" si="4"/>
        <v>0</v>
      </c>
      <c r="H24" s="31">
        <f>H25</f>
        <v>0</v>
      </c>
      <c r="I24" s="31">
        <f>I25</f>
        <v>0</v>
      </c>
    </row>
    <row r="25" spans="1:9" ht="14.25" customHeight="1">
      <c r="A25" s="5"/>
      <c r="B25" s="6"/>
      <c r="C25" s="6"/>
      <c r="D25" s="27">
        <f t="shared" si="3"/>
        <v>0</v>
      </c>
      <c r="E25" s="14"/>
      <c r="F25" s="14"/>
      <c r="G25" s="27">
        <f t="shared" si="4"/>
        <v>0</v>
      </c>
      <c r="H25" s="14"/>
      <c r="I25" s="14"/>
    </row>
    <row r="26" spans="1:9" ht="23.25" customHeight="1">
      <c r="A26" s="24" t="s">
        <v>27</v>
      </c>
      <c r="B26" s="25" t="s">
        <v>28</v>
      </c>
      <c r="C26" s="25"/>
      <c r="D26" s="26">
        <f t="shared" ref="D26:I26" si="5">D27+D29+D31+D34+D36+D39+D41+D43+D45</f>
        <v>48712475.270000003</v>
      </c>
      <c r="E26" s="26">
        <f t="shared" si="5"/>
        <v>21770475.27</v>
      </c>
      <c r="F26" s="26">
        <f>F27+F29+F31+F34+F36+F39+F41+F43+F45</f>
        <v>26942000</v>
      </c>
      <c r="G26" s="26">
        <f t="shared" si="5"/>
        <v>8496067.9199999981</v>
      </c>
      <c r="H26" s="26">
        <f t="shared" si="5"/>
        <v>96529.84</v>
      </c>
      <c r="I26" s="26">
        <f t="shared" si="5"/>
        <v>8399538.0799999982</v>
      </c>
    </row>
    <row r="27" spans="1:9" ht="23.25" customHeight="1">
      <c r="A27" s="29" t="s">
        <v>29</v>
      </c>
      <c r="B27" s="30" t="s">
        <v>30</v>
      </c>
      <c r="C27" s="30"/>
      <c r="D27" s="31">
        <f t="shared" ref="D27:D46" si="6">E27+F27</f>
        <v>183000</v>
      </c>
      <c r="E27" s="31">
        <f>E28</f>
        <v>5000</v>
      </c>
      <c r="F27" s="31">
        <f>F28</f>
        <v>178000</v>
      </c>
      <c r="G27" s="31">
        <f t="shared" ref="G27:G46" si="7">H27+I27</f>
        <v>80922.42</v>
      </c>
      <c r="H27" s="31">
        <f>H28</f>
        <v>5000</v>
      </c>
      <c r="I27" s="31">
        <f>I28</f>
        <v>75922.42</v>
      </c>
    </row>
    <row r="28" spans="1:9" ht="23.25" customHeight="1">
      <c r="A28" s="5"/>
      <c r="B28" s="6"/>
      <c r="C28" s="6" t="s">
        <v>64</v>
      </c>
      <c r="D28" s="27">
        <f t="shared" si="6"/>
        <v>183000</v>
      </c>
      <c r="E28" s="14">
        <f>[1]Sheet2!$E$117</f>
        <v>5000</v>
      </c>
      <c r="F28" s="14">
        <f>[2]Лист1!$D$13-E28</f>
        <v>178000</v>
      </c>
      <c r="G28" s="27">
        <f t="shared" si="7"/>
        <v>80922.42</v>
      </c>
      <c r="H28" s="14">
        <f>[1]Sheet2!$G$117</f>
        <v>5000</v>
      </c>
      <c r="I28" s="14">
        <f>[2]Лист1!$E$13-H28</f>
        <v>75922.42</v>
      </c>
    </row>
    <row r="29" spans="1:9" ht="23.25" customHeight="1">
      <c r="A29" s="29" t="s">
        <v>31</v>
      </c>
      <c r="B29" s="30" t="s">
        <v>32</v>
      </c>
      <c r="C29" s="30"/>
      <c r="D29" s="31">
        <f t="shared" si="6"/>
        <v>13000</v>
      </c>
      <c r="E29" s="31">
        <f>E30</f>
        <v>0</v>
      </c>
      <c r="F29" s="31">
        <f>F30</f>
        <v>13000</v>
      </c>
      <c r="G29" s="31">
        <f t="shared" si="7"/>
        <v>0</v>
      </c>
      <c r="H29" s="31">
        <f>H30</f>
        <v>0</v>
      </c>
      <c r="I29" s="31">
        <f>I30</f>
        <v>0</v>
      </c>
    </row>
    <row r="30" spans="1:9" ht="23.25" customHeight="1">
      <c r="A30" s="5"/>
      <c r="B30" s="6"/>
      <c r="C30" s="6" t="s">
        <v>64</v>
      </c>
      <c r="D30" s="27">
        <f t="shared" si="6"/>
        <v>13000</v>
      </c>
      <c r="E30" s="14"/>
      <c r="F30" s="14">
        <f>[2]Лист1!$D$14</f>
        <v>13000</v>
      </c>
      <c r="G30" s="27">
        <f t="shared" si="7"/>
        <v>0</v>
      </c>
      <c r="H30" s="14"/>
      <c r="I30" s="14">
        <f>[2]Лист1!$E$14</f>
        <v>0</v>
      </c>
    </row>
    <row r="31" spans="1:9" ht="23.25" customHeight="1">
      <c r="A31" s="29" t="s">
        <v>33</v>
      </c>
      <c r="B31" s="30" t="s">
        <v>34</v>
      </c>
      <c r="C31" s="30"/>
      <c r="D31" s="31">
        <f>D32+D33</f>
        <v>3683874.6</v>
      </c>
      <c r="E31" s="31">
        <f>E32+E33</f>
        <v>240874.6</v>
      </c>
      <c r="F31" s="31">
        <f>F32+F33</f>
        <v>3443000</v>
      </c>
      <c r="G31" s="31">
        <f t="shared" si="7"/>
        <v>1569956.1900000002</v>
      </c>
      <c r="H31" s="31">
        <f>H32+H33</f>
        <v>91529.84</v>
      </c>
      <c r="I31" s="31">
        <f>I32+I33</f>
        <v>1478426.35</v>
      </c>
    </row>
    <row r="32" spans="1:9" ht="23.25" customHeight="1">
      <c r="A32" s="5"/>
      <c r="B32" s="6"/>
      <c r="C32" s="6" t="s">
        <v>64</v>
      </c>
      <c r="D32" s="27">
        <f t="shared" si="6"/>
        <v>76000.000000000087</v>
      </c>
      <c r="E32" s="14">
        <v>0</v>
      </c>
      <c r="F32" s="14">
        <f>[2]Лист1!$D$15-F33-E33</f>
        <v>76000.000000000087</v>
      </c>
      <c r="G32" s="27">
        <f t="shared" si="7"/>
        <v>36844.35000000018</v>
      </c>
      <c r="H32" s="14">
        <v>0</v>
      </c>
      <c r="I32" s="14">
        <f>[2]Лист1!$E$15-H32-I33-H33</f>
        <v>36844.35000000018</v>
      </c>
    </row>
    <row r="33" spans="1:9" ht="23.25" customHeight="1">
      <c r="A33" s="5"/>
      <c r="B33" s="6"/>
      <c r="C33" s="6" t="s">
        <v>70</v>
      </c>
      <c r="D33" s="27">
        <f t="shared" ref="D33" si="8">E33+F33</f>
        <v>3607874.6</v>
      </c>
      <c r="E33" s="14">
        <v>240874.6</v>
      </c>
      <c r="F33" s="14">
        <f>[1]Sheet2!$E$271-E33</f>
        <v>3367000</v>
      </c>
      <c r="G33" s="27">
        <f t="shared" ref="G33" si="9">H33+I33</f>
        <v>1533111.84</v>
      </c>
      <c r="H33" s="14">
        <f>[3]Лист1!$J$9</f>
        <v>91529.84</v>
      </c>
      <c r="I33" s="14">
        <f>[1]Sheet2!$G$271-H33</f>
        <v>1441582</v>
      </c>
    </row>
    <row r="34" spans="1:9" s="34" customFormat="1" ht="23.25" customHeight="1">
      <c r="A34" s="29" t="s">
        <v>35</v>
      </c>
      <c r="B34" s="30" t="s">
        <v>36</v>
      </c>
      <c r="C34" s="30"/>
      <c r="D34" s="31">
        <f t="shared" si="6"/>
        <v>0</v>
      </c>
      <c r="E34" s="31">
        <f>E35</f>
        <v>0</v>
      </c>
      <c r="F34" s="31">
        <f>F35</f>
        <v>0</v>
      </c>
      <c r="G34" s="31">
        <f t="shared" si="7"/>
        <v>0</v>
      </c>
      <c r="H34" s="31">
        <f>H35</f>
        <v>0</v>
      </c>
      <c r="I34" s="31">
        <f>I35</f>
        <v>0</v>
      </c>
    </row>
    <row r="35" spans="1:9" ht="23.25" customHeight="1">
      <c r="A35" s="5"/>
      <c r="B35" s="6"/>
      <c r="C35" s="6" t="s">
        <v>64</v>
      </c>
      <c r="D35" s="27">
        <f t="shared" si="6"/>
        <v>0</v>
      </c>
      <c r="E35" s="14"/>
      <c r="F35" s="14"/>
      <c r="G35" s="27">
        <f t="shared" si="7"/>
        <v>0</v>
      </c>
      <c r="H35" s="14"/>
      <c r="I35" s="14"/>
    </row>
    <row r="36" spans="1:9" ht="27" customHeight="1">
      <c r="A36" s="29" t="s">
        <v>37</v>
      </c>
      <c r="B36" s="30" t="s">
        <v>38</v>
      </c>
      <c r="C36" s="30"/>
      <c r="D36" s="31">
        <f t="shared" si="6"/>
        <v>23831600.670000002</v>
      </c>
      <c r="E36" s="31">
        <f>E37</f>
        <v>9999971.5700000003</v>
      </c>
      <c r="F36" s="31">
        <f>F37</f>
        <v>13831629.100000001</v>
      </c>
      <c r="G36" s="31">
        <f t="shared" si="7"/>
        <v>5077095.4399999995</v>
      </c>
      <c r="H36" s="31">
        <f>H37</f>
        <v>0</v>
      </c>
      <c r="I36" s="31">
        <f>I37</f>
        <v>5077095.4399999995</v>
      </c>
    </row>
    <row r="37" spans="1:9" ht="23.25" customHeight="1">
      <c r="A37" s="5"/>
      <c r="B37" s="6"/>
      <c r="C37" s="6" t="s">
        <v>64</v>
      </c>
      <c r="D37" s="27">
        <f t="shared" si="6"/>
        <v>23831600.670000002</v>
      </c>
      <c r="E37" s="14">
        <v>9999971.5700000003</v>
      </c>
      <c r="F37" s="14">
        <f>[2]Лист1!$D$17-E37</f>
        <v>13831629.100000001</v>
      </c>
      <c r="G37" s="27">
        <f t="shared" si="7"/>
        <v>5077095.4399999995</v>
      </c>
      <c r="H37" s="14">
        <f>[3]Лист1!$J$6</f>
        <v>0</v>
      </c>
      <c r="I37" s="14">
        <f>[2]Лист1!$E$17-H37</f>
        <v>5077095.4399999995</v>
      </c>
    </row>
    <row r="38" spans="1:9" ht="23.25" customHeight="1">
      <c r="A38" s="45" t="s">
        <v>39</v>
      </c>
      <c r="B38" s="46" t="s">
        <v>40</v>
      </c>
      <c r="C38" s="46"/>
      <c r="D38" s="47">
        <f t="shared" si="6"/>
        <v>11583666</v>
      </c>
      <c r="E38" s="28">
        <f>E37</f>
        <v>9999971.5700000003</v>
      </c>
      <c r="F38" s="28">
        <v>1583694.43</v>
      </c>
      <c r="G38" s="47">
        <f t="shared" si="7"/>
        <v>0</v>
      </c>
      <c r="H38" s="28"/>
      <c r="I38" s="28">
        <v>0</v>
      </c>
    </row>
    <row r="39" spans="1:9" ht="23.25" customHeight="1">
      <c r="A39" s="29" t="s">
        <v>41</v>
      </c>
      <c r="B39" s="30" t="s">
        <v>42</v>
      </c>
      <c r="C39" s="30"/>
      <c r="D39" s="31">
        <f t="shared" si="6"/>
        <v>16293000</v>
      </c>
      <c r="E39" s="31">
        <f>E40</f>
        <v>11524629.1</v>
      </c>
      <c r="F39" s="31">
        <f>F40</f>
        <v>4768370.9000000004</v>
      </c>
      <c r="G39" s="31">
        <f t="shared" si="7"/>
        <v>1762059.67</v>
      </c>
      <c r="H39" s="31">
        <f>H40</f>
        <v>0</v>
      </c>
      <c r="I39" s="31">
        <f>I40</f>
        <v>1762059.67</v>
      </c>
    </row>
    <row r="40" spans="1:9" ht="23.25" customHeight="1">
      <c r="A40" s="5"/>
      <c r="B40" s="6"/>
      <c r="C40" s="6" t="s">
        <v>64</v>
      </c>
      <c r="D40" s="27">
        <f t="shared" si="6"/>
        <v>16293000</v>
      </c>
      <c r="E40" s="14">
        <f>11629.1+11513000</f>
        <v>11524629.1</v>
      </c>
      <c r="F40" s="14">
        <f>[2]Лист1!$D$18-E40</f>
        <v>4768370.9000000004</v>
      </c>
      <c r="G40" s="27">
        <f t="shared" si="7"/>
        <v>1762059.67</v>
      </c>
      <c r="H40" s="14">
        <f>[3]Лист1!$J$10+[3]Лист1!$J$5</f>
        <v>0</v>
      </c>
      <c r="I40" s="14">
        <f>[2]Лист1!$E$18-H40</f>
        <v>1762059.67</v>
      </c>
    </row>
    <row r="41" spans="1:9" ht="23.25" customHeight="1">
      <c r="A41" s="29" t="s">
        <v>43</v>
      </c>
      <c r="B41" s="30" t="s">
        <v>44</v>
      </c>
      <c r="C41" s="30"/>
      <c r="D41" s="31">
        <f t="shared" si="6"/>
        <v>8000</v>
      </c>
      <c r="E41" s="31">
        <f>E42</f>
        <v>0</v>
      </c>
      <c r="F41" s="31">
        <f>F42</f>
        <v>8000</v>
      </c>
      <c r="G41" s="31">
        <f t="shared" si="7"/>
        <v>2734.2</v>
      </c>
      <c r="H41" s="31">
        <f>H42</f>
        <v>0</v>
      </c>
      <c r="I41" s="31">
        <f>I42</f>
        <v>2734.2</v>
      </c>
    </row>
    <row r="42" spans="1:9" ht="23.25" customHeight="1">
      <c r="A42" s="5"/>
      <c r="B42" s="6"/>
      <c r="C42" s="6" t="s">
        <v>64</v>
      </c>
      <c r="D42" s="27">
        <f t="shared" si="6"/>
        <v>8000</v>
      </c>
      <c r="E42" s="14"/>
      <c r="F42" s="14">
        <f>[2]Лист1!$D$19</f>
        <v>8000</v>
      </c>
      <c r="G42" s="27">
        <f t="shared" si="7"/>
        <v>2734.2</v>
      </c>
      <c r="H42" s="14"/>
      <c r="I42" s="14">
        <f>[2]Лист1!$E$19</f>
        <v>2734.2</v>
      </c>
    </row>
    <row r="43" spans="1:9" ht="27" customHeight="1">
      <c r="A43" s="29" t="s">
        <v>45</v>
      </c>
      <c r="B43" s="30" t="s">
        <v>46</v>
      </c>
      <c r="C43" s="30"/>
      <c r="D43" s="31">
        <f t="shared" si="6"/>
        <v>4700000</v>
      </c>
      <c r="E43" s="31">
        <f>E44</f>
        <v>0</v>
      </c>
      <c r="F43" s="31">
        <f>F44</f>
        <v>4700000</v>
      </c>
      <c r="G43" s="31">
        <f t="shared" si="7"/>
        <v>3300</v>
      </c>
      <c r="H43" s="31">
        <f>H44</f>
        <v>0</v>
      </c>
      <c r="I43" s="31">
        <f>I44</f>
        <v>3300</v>
      </c>
    </row>
    <row r="44" spans="1:9" ht="23.25" customHeight="1">
      <c r="A44" s="5"/>
      <c r="B44" s="6"/>
      <c r="C44" s="6" t="s">
        <v>188</v>
      </c>
      <c r="D44" s="27">
        <f t="shared" si="6"/>
        <v>4700000</v>
      </c>
      <c r="E44" s="14"/>
      <c r="F44" s="14">
        <f>[2]Лист1!$D$20</f>
        <v>4700000</v>
      </c>
      <c r="G44" s="27">
        <f t="shared" si="7"/>
        <v>3300</v>
      </c>
      <c r="H44" s="14"/>
      <c r="I44" s="14">
        <f>[2]Лист1!$E$20</f>
        <v>3300</v>
      </c>
    </row>
    <row r="45" spans="1:9" ht="51.75" customHeight="1">
      <c r="A45" s="29" t="s">
        <v>47</v>
      </c>
      <c r="B45" s="30" t="s">
        <v>48</v>
      </c>
      <c r="C45" s="30"/>
      <c r="D45" s="31">
        <f t="shared" si="6"/>
        <v>0</v>
      </c>
      <c r="E45" s="31">
        <f>E46</f>
        <v>0</v>
      </c>
      <c r="F45" s="31">
        <f>F46</f>
        <v>0</v>
      </c>
      <c r="G45" s="31">
        <f t="shared" si="7"/>
        <v>0</v>
      </c>
      <c r="H45" s="31">
        <f>H46</f>
        <v>0</v>
      </c>
      <c r="I45" s="31">
        <f>I46</f>
        <v>0</v>
      </c>
    </row>
    <row r="46" spans="1:9" ht="18.75" customHeight="1">
      <c r="A46" s="5"/>
      <c r="B46" s="6"/>
      <c r="C46" s="6"/>
      <c r="D46" s="27">
        <f t="shared" si="6"/>
        <v>0</v>
      </c>
      <c r="E46" s="14"/>
      <c r="F46" s="14"/>
      <c r="G46" s="27">
        <f t="shared" si="7"/>
        <v>0</v>
      </c>
      <c r="H46" s="14"/>
      <c r="I46" s="14"/>
    </row>
    <row r="47" spans="1:9" ht="31.5" customHeight="1">
      <c r="A47" s="24" t="s">
        <v>49</v>
      </c>
      <c r="B47" s="25" t="s">
        <v>50</v>
      </c>
      <c r="C47" s="25"/>
      <c r="D47" s="26">
        <f t="shared" ref="D47:I47" si="10">D48+D50</f>
        <v>0</v>
      </c>
      <c r="E47" s="26">
        <f t="shared" si="10"/>
        <v>0</v>
      </c>
      <c r="F47" s="26">
        <f t="shared" si="10"/>
        <v>0</v>
      </c>
      <c r="G47" s="26">
        <f t="shared" si="10"/>
        <v>0</v>
      </c>
      <c r="H47" s="26">
        <f t="shared" si="10"/>
        <v>0</v>
      </c>
      <c r="I47" s="26">
        <f t="shared" si="10"/>
        <v>0</v>
      </c>
    </row>
    <row r="48" spans="1:9" ht="23.25" customHeight="1">
      <c r="A48" s="29" t="s">
        <v>51</v>
      </c>
      <c r="B48" s="30" t="s">
        <v>52</v>
      </c>
      <c r="C48" s="30"/>
      <c r="D48" s="31">
        <f>E48+F48</f>
        <v>0</v>
      </c>
      <c r="E48" s="31">
        <f>E49</f>
        <v>0</v>
      </c>
      <c r="F48" s="31">
        <f>F49</f>
        <v>0</v>
      </c>
      <c r="G48" s="31">
        <f>H48+I48</f>
        <v>0</v>
      </c>
      <c r="H48" s="31">
        <f>H49</f>
        <v>0</v>
      </c>
      <c r="I48" s="31">
        <f>I49</f>
        <v>0</v>
      </c>
    </row>
    <row r="49" spans="1:9" ht="23.25" customHeight="1">
      <c r="A49" s="5"/>
      <c r="B49" s="6"/>
      <c r="C49" s="39" t="s">
        <v>200</v>
      </c>
      <c r="D49" s="27">
        <f>E49+F49</f>
        <v>0</v>
      </c>
      <c r="E49" s="14"/>
      <c r="F49" s="14">
        <f>[1]Sheet2!$E$302</f>
        <v>0</v>
      </c>
      <c r="G49" s="27">
        <f>H49+I49</f>
        <v>0</v>
      </c>
      <c r="H49" s="14"/>
      <c r="I49" s="14">
        <f>[1]Sheet2!$G$302</f>
        <v>0</v>
      </c>
    </row>
    <row r="50" spans="1:9" ht="23.25" customHeight="1">
      <c r="A50" s="29" t="s">
        <v>53</v>
      </c>
      <c r="B50" s="30" t="s">
        <v>54</v>
      </c>
      <c r="C50" s="30"/>
      <c r="D50" s="31">
        <f>E50+F50</f>
        <v>0</v>
      </c>
      <c r="E50" s="31">
        <f>E51</f>
        <v>0</v>
      </c>
      <c r="F50" s="31">
        <f>F51</f>
        <v>0</v>
      </c>
      <c r="G50" s="31">
        <f>H50+I50</f>
        <v>0</v>
      </c>
      <c r="H50" s="31">
        <f>H51</f>
        <v>0</v>
      </c>
      <c r="I50" s="31">
        <f>I51</f>
        <v>0</v>
      </c>
    </row>
    <row r="51" spans="1:9" ht="23.25" customHeight="1">
      <c r="A51" s="5"/>
      <c r="B51" s="6"/>
      <c r="C51" s="6"/>
      <c r="D51" s="27">
        <f>E51+F51</f>
        <v>0</v>
      </c>
      <c r="E51" s="14"/>
      <c r="F51" s="14"/>
      <c r="G51" s="27">
        <f>H51+I51</f>
        <v>0</v>
      </c>
      <c r="H51" s="14"/>
      <c r="I51" s="14"/>
    </row>
    <row r="52" spans="1:9" ht="23.25" customHeight="1">
      <c r="A52" s="24" t="s">
        <v>55</v>
      </c>
      <c r="B52" s="25" t="s">
        <v>56</v>
      </c>
      <c r="C52" s="25"/>
      <c r="D52" s="26">
        <f t="shared" ref="D52:I52" si="11">D53+D55+D57+D59+D61+D63+D65+D67+D69+D71+D73</f>
        <v>0</v>
      </c>
      <c r="E52" s="26">
        <f t="shared" si="11"/>
        <v>0</v>
      </c>
      <c r="F52" s="26">
        <f t="shared" si="11"/>
        <v>0</v>
      </c>
      <c r="G52" s="26">
        <f t="shared" si="11"/>
        <v>0</v>
      </c>
      <c r="H52" s="26">
        <f t="shared" si="11"/>
        <v>0</v>
      </c>
      <c r="I52" s="26">
        <f t="shared" si="11"/>
        <v>0</v>
      </c>
    </row>
    <row r="53" spans="1:9" ht="40.5" customHeight="1">
      <c r="A53" s="29" t="s">
        <v>57</v>
      </c>
      <c r="B53" s="30" t="s">
        <v>58</v>
      </c>
      <c r="C53" s="30"/>
      <c r="D53" s="31">
        <f t="shared" ref="D53:D74" si="12">E53+F53</f>
        <v>0</v>
      </c>
      <c r="E53" s="31">
        <f>E54</f>
        <v>0</v>
      </c>
      <c r="F53" s="31">
        <f>F54</f>
        <v>0</v>
      </c>
      <c r="G53" s="31">
        <f t="shared" ref="G53:G74" si="13">H53+I53</f>
        <v>0</v>
      </c>
      <c r="H53" s="31">
        <f>H54</f>
        <v>0</v>
      </c>
      <c r="I53" s="31">
        <f>I54</f>
        <v>0</v>
      </c>
    </row>
    <row r="54" spans="1:9" ht="20.25" customHeight="1">
      <c r="A54" s="5"/>
      <c r="B54" s="6"/>
      <c r="C54" s="6"/>
      <c r="D54" s="27">
        <f t="shared" si="12"/>
        <v>0</v>
      </c>
      <c r="E54" s="14"/>
      <c r="F54" s="14"/>
      <c r="G54" s="27">
        <f t="shared" si="13"/>
        <v>0</v>
      </c>
      <c r="H54" s="14"/>
      <c r="I54" s="14"/>
    </row>
    <row r="55" spans="1:9" ht="49.5" customHeight="1">
      <c r="A55" s="29" t="s">
        <v>59</v>
      </c>
      <c r="B55" s="30" t="s">
        <v>60</v>
      </c>
      <c r="C55" s="30"/>
      <c r="D55" s="31">
        <f t="shared" si="12"/>
        <v>0</v>
      </c>
      <c r="E55" s="31">
        <f>E56</f>
        <v>0</v>
      </c>
      <c r="F55" s="31">
        <f>F56</f>
        <v>0</v>
      </c>
      <c r="G55" s="31">
        <f t="shared" si="13"/>
        <v>0</v>
      </c>
      <c r="H55" s="31">
        <f>H56</f>
        <v>0</v>
      </c>
      <c r="I55" s="31">
        <f>I56</f>
        <v>0</v>
      </c>
    </row>
    <row r="56" spans="1:9" ht="18.75" customHeight="1">
      <c r="A56" s="5"/>
      <c r="B56" s="6"/>
      <c r="C56" s="6"/>
      <c r="D56" s="27">
        <f t="shared" si="12"/>
        <v>0</v>
      </c>
      <c r="E56" s="14"/>
      <c r="F56" s="14"/>
      <c r="G56" s="27">
        <f t="shared" si="13"/>
        <v>0</v>
      </c>
      <c r="H56" s="14"/>
      <c r="I56" s="14"/>
    </row>
    <row r="57" spans="1:9" ht="36.75" customHeight="1">
      <c r="A57" s="29" t="s">
        <v>61</v>
      </c>
      <c r="B57" s="30" t="s">
        <v>62</v>
      </c>
      <c r="C57" s="30"/>
      <c r="D57" s="31">
        <f t="shared" si="12"/>
        <v>0</v>
      </c>
      <c r="E57" s="31">
        <f>E58</f>
        <v>0</v>
      </c>
      <c r="F57" s="31">
        <f>F58</f>
        <v>0</v>
      </c>
      <c r="G57" s="31">
        <f t="shared" si="13"/>
        <v>0</v>
      </c>
      <c r="H57" s="31">
        <f>H58</f>
        <v>0</v>
      </c>
      <c r="I57" s="31">
        <f>I58</f>
        <v>0</v>
      </c>
    </row>
    <row r="58" spans="1:9" ht="19.5" customHeight="1">
      <c r="A58" s="5"/>
      <c r="B58" s="6"/>
      <c r="C58" s="6"/>
      <c r="D58" s="27">
        <f t="shared" si="12"/>
        <v>0</v>
      </c>
      <c r="E58" s="14"/>
      <c r="F58" s="14"/>
      <c r="G58" s="27">
        <f t="shared" si="13"/>
        <v>0</v>
      </c>
      <c r="H58" s="14"/>
      <c r="I58" s="14"/>
    </row>
    <row r="59" spans="1:9" ht="54.75" customHeight="1">
      <c r="A59" s="29" t="s">
        <v>63</v>
      </c>
      <c r="B59" s="30" t="s">
        <v>64</v>
      </c>
      <c r="C59" s="30"/>
      <c r="D59" s="31">
        <f t="shared" si="12"/>
        <v>0</v>
      </c>
      <c r="E59" s="31">
        <f>E60</f>
        <v>0</v>
      </c>
      <c r="F59" s="31">
        <f>F60</f>
        <v>0</v>
      </c>
      <c r="G59" s="31">
        <f t="shared" si="13"/>
        <v>0</v>
      </c>
      <c r="H59" s="31">
        <f>H60</f>
        <v>0</v>
      </c>
      <c r="I59" s="31">
        <f>I60</f>
        <v>0</v>
      </c>
    </row>
    <row r="60" spans="1:9" ht="19.5" customHeight="1">
      <c r="A60" s="5"/>
      <c r="B60" s="6"/>
      <c r="C60" s="39" t="s">
        <v>189</v>
      </c>
      <c r="D60" s="27">
        <f t="shared" si="12"/>
        <v>0</v>
      </c>
      <c r="E60" s="14"/>
      <c r="F60" s="14"/>
      <c r="G60" s="27">
        <f t="shared" si="13"/>
        <v>0</v>
      </c>
      <c r="H60" s="14"/>
      <c r="I60" s="14"/>
    </row>
    <row r="61" spans="1:9" s="38" customFormat="1" ht="54" customHeight="1">
      <c r="A61" s="29" t="s">
        <v>65</v>
      </c>
      <c r="B61" s="30" t="s">
        <v>66</v>
      </c>
      <c r="C61" s="30"/>
      <c r="D61" s="31">
        <f t="shared" si="12"/>
        <v>0</v>
      </c>
      <c r="E61" s="31">
        <f>E62</f>
        <v>0</v>
      </c>
      <c r="F61" s="31">
        <f>F62</f>
        <v>0</v>
      </c>
      <c r="G61" s="31">
        <f t="shared" si="13"/>
        <v>0</v>
      </c>
      <c r="H61" s="31">
        <f>H62</f>
        <v>0</v>
      </c>
      <c r="I61" s="31">
        <f>I62</f>
        <v>0</v>
      </c>
    </row>
    <row r="62" spans="1:9" ht="19.5" customHeight="1">
      <c r="A62" s="5"/>
      <c r="B62" s="6"/>
      <c r="C62" s="6" t="s">
        <v>189</v>
      </c>
      <c r="D62" s="27">
        <f t="shared" si="12"/>
        <v>0</v>
      </c>
      <c r="E62" s="14"/>
      <c r="F62" s="14"/>
      <c r="G62" s="27">
        <f t="shared" si="13"/>
        <v>0</v>
      </c>
      <c r="H62" s="14"/>
      <c r="I62" s="14"/>
    </row>
    <row r="63" spans="1:9" ht="53.25" customHeight="1">
      <c r="A63" s="29" t="s">
        <v>67</v>
      </c>
      <c r="B63" s="30" t="s">
        <v>68</v>
      </c>
      <c r="C63" s="30"/>
      <c r="D63" s="31">
        <f t="shared" si="12"/>
        <v>0</v>
      </c>
      <c r="E63" s="31">
        <f>E64</f>
        <v>0</v>
      </c>
      <c r="F63" s="31">
        <f>F64</f>
        <v>0</v>
      </c>
      <c r="G63" s="31">
        <f t="shared" si="13"/>
        <v>0</v>
      </c>
      <c r="H63" s="31">
        <f>H64</f>
        <v>0</v>
      </c>
      <c r="I63" s="31">
        <f>I64</f>
        <v>0</v>
      </c>
    </row>
    <row r="64" spans="1:9" ht="18" customHeight="1">
      <c r="A64" s="5"/>
      <c r="B64" s="6"/>
      <c r="C64" s="6" t="s">
        <v>190</v>
      </c>
      <c r="D64" s="27">
        <f t="shared" si="12"/>
        <v>0</v>
      </c>
      <c r="E64" s="14"/>
      <c r="F64" s="14"/>
      <c r="G64" s="27">
        <f t="shared" si="13"/>
        <v>0</v>
      </c>
      <c r="H64" s="14"/>
      <c r="I64" s="14"/>
    </row>
    <row r="65" spans="1:9" ht="53.25" customHeight="1">
      <c r="A65" s="29" t="s">
        <v>69</v>
      </c>
      <c r="B65" s="30" t="s">
        <v>70</v>
      </c>
      <c r="C65" s="30"/>
      <c r="D65" s="31">
        <f t="shared" si="12"/>
        <v>0</v>
      </c>
      <c r="E65" s="31">
        <f>E66</f>
        <v>0</v>
      </c>
      <c r="F65" s="31">
        <f>F66</f>
        <v>0</v>
      </c>
      <c r="G65" s="31">
        <f t="shared" si="13"/>
        <v>0</v>
      </c>
      <c r="H65" s="31">
        <f>H66</f>
        <v>0</v>
      </c>
      <c r="I65" s="31">
        <f>I66</f>
        <v>0</v>
      </c>
    </row>
    <row r="66" spans="1:9" ht="19.5" customHeight="1">
      <c r="A66" s="5"/>
      <c r="B66" s="6"/>
      <c r="C66" s="6"/>
      <c r="D66" s="27">
        <f t="shared" si="12"/>
        <v>0</v>
      </c>
      <c r="E66" s="14"/>
      <c r="F66" s="14"/>
      <c r="G66" s="27">
        <f t="shared" si="13"/>
        <v>0</v>
      </c>
      <c r="H66" s="14"/>
      <c r="I66" s="14"/>
    </row>
    <row r="67" spans="1:9" ht="62.25" customHeight="1">
      <c r="A67" s="29" t="s">
        <v>71</v>
      </c>
      <c r="B67" s="30" t="s">
        <v>72</v>
      </c>
      <c r="C67" s="30"/>
      <c r="D67" s="31">
        <f t="shared" si="12"/>
        <v>0</v>
      </c>
      <c r="E67" s="31">
        <f>E68</f>
        <v>0</v>
      </c>
      <c r="F67" s="31">
        <f>F68</f>
        <v>0</v>
      </c>
      <c r="G67" s="31">
        <f t="shared" si="13"/>
        <v>0</v>
      </c>
      <c r="H67" s="31">
        <f>H68</f>
        <v>0</v>
      </c>
      <c r="I67" s="31">
        <f>I68</f>
        <v>0</v>
      </c>
    </row>
    <row r="68" spans="1:9" ht="21.75" customHeight="1">
      <c r="A68" s="5"/>
      <c r="B68" s="6"/>
      <c r="C68" s="6"/>
      <c r="D68" s="27">
        <f t="shared" si="12"/>
        <v>0</v>
      </c>
      <c r="E68" s="14"/>
      <c r="F68" s="14"/>
      <c r="G68" s="27">
        <f t="shared" si="13"/>
        <v>0</v>
      </c>
      <c r="H68" s="14"/>
      <c r="I68" s="14"/>
    </row>
    <row r="69" spans="1:9" ht="52.5" customHeight="1">
      <c r="A69" s="29" t="s">
        <v>73</v>
      </c>
      <c r="B69" s="30" t="s">
        <v>74</v>
      </c>
      <c r="C69" s="30"/>
      <c r="D69" s="31">
        <f t="shared" si="12"/>
        <v>0</v>
      </c>
      <c r="E69" s="31">
        <f>E70</f>
        <v>0</v>
      </c>
      <c r="F69" s="31">
        <f>F70</f>
        <v>0</v>
      </c>
      <c r="G69" s="31">
        <f t="shared" si="13"/>
        <v>0</v>
      </c>
      <c r="H69" s="31">
        <f>H70</f>
        <v>0</v>
      </c>
      <c r="I69" s="31">
        <f>I70</f>
        <v>0</v>
      </c>
    </row>
    <row r="70" spans="1:9" ht="18.75" customHeight="1">
      <c r="A70" s="5"/>
      <c r="B70" s="6"/>
      <c r="C70" s="6"/>
      <c r="D70" s="27">
        <f t="shared" si="12"/>
        <v>0</v>
      </c>
      <c r="E70" s="14"/>
      <c r="F70" s="14"/>
      <c r="G70" s="27">
        <f t="shared" si="13"/>
        <v>0</v>
      </c>
      <c r="H70" s="14"/>
      <c r="I70" s="14"/>
    </row>
    <row r="71" spans="1:9" ht="52.5" customHeight="1">
      <c r="A71" s="29" t="s">
        <v>75</v>
      </c>
      <c r="B71" s="30" t="s">
        <v>76</v>
      </c>
      <c r="C71" s="30"/>
      <c r="D71" s="31">
        <f t="shared" si="12"/>
        <v>0</v>
      </c>
      <c r="E71" s="31">
        <f>E72</f>
        <v>0</v>
      </c>
      <c r="F71" s="31">
        <f>F72</f>
        <v>0</v>
      </c>
      <c r="G71" s="31">
        <f t="shared" si="13"/>
        <v>0</v>
      </c>
      <c r="H71" s="31">
        <f>H72</f>
        <v>0</v>
      </c>
      <c r="I71" s="31">
        <f>I72</f>
        <v>0</v>
      </c>
    </row>
    <row r="72" spans="1:9" ht="18.75" customHeight="1">
      <c r="A72" s="5"/>
      <c r="B72" s="6"/>
      <c r="C72" s="6"/>
      <c r="D72" s="27">
        <f t="shared" si="12"/>
        <v>0</v>
      </c>
      <c r="E72" s="14"/>
      <c r="F72" s="14"/>
      <c r="G72" s="27">
        <f t="shared" si="13"/>
        <v>0</v>
      </c>
      <c r="H72" s="14"/>
      <c r="I72" s="14"/>
    </row>
    <row r="73" spans="1:9" ht="50.25" customHeight="1">
      <c r="A73" s="29" t="s">
        <v>77</v>
      </c>
      <c r="B73" s="30" t="s">
        <v>78</v>
      </c>
      <c r="C73" s="30"/>
      <c r="D73" s="31">
        <f t="shared" si="12"/>
        <v>0</v>
      </c>
      <c r="E73" s="31">
        <f>E74</f>
        <v>0</v>
      </c>
      <c r="F73" s="31">
        <f>F74</f>
        <v>0</v>
      </c>
      <c r="G73" s="31">
        <f t="shared" si="13"/>
        <v>0</v>
      </c>
      <c r="H73" s="31">
        <f>H74</f>
        <v>0</v>
      </c>
      <c r="I73" s="31">
        <f>I74</f>
        <v>0</v>
      </c>
    </row>
    <row r="74" spans="1:9" ht="22.5" customHeight="1">
      <c r="A74" s="5"/>
      <c r="B74" s="6"/>
      <c r="C74" s="6"/>
      <c r="D74" s="27">
        <f t="shared" si="12"/>
        <v>0</v>
      </c>
      <c r="E74" s="14"/>
      <c r="F74" s="14"/>
      <c r="G74" s="27">
        <f t="shared" si="13"/>
        <v>0</v>
      </c>
      <c r="H74" s="14"/>
      <c r="I74" s="14"/>
    </row>
    <row r="75" spans="1:9" ht="27" customHeight="1">
      <c r="A75" s="24" t="s">
        <v>79</v>
      </c>
      <c r="B75" s="25" t="s">
        <v>80</v>
      </c>
      <c r="C75" s="25"/>
      <c r="D75" s="26">
        <f t="shared" ref="D75:I75" si="14">D76+D79+D81</f>
        <v>0</v>
      </c>
      <c r="E75" s="26">
        <f t="shared" si="14"/>
        <v>0</v>
      </c>
      <c r="F75" s="26">
        <f t="shared" si="14"/>
        <v>0</v>
      </c>
      <c r="G75" s="26">
        <f t="shared" si="14"/>
        <v>0</v>
      </c>
      <c r="H75" s="26">
        <f t="shared" si="14"/>
        <v>0</v>
      </c>
      <c r="I75" s="26">
        <f t="shared" si="14"/>
        <v>0</v>
      </c>
    </row>
    <row r="76" spans="1:9" ht="39" customHeight="1">
      <c r="A76" s="29" t="s">
        <v>81</v>
      </c>
      <c r="B76" s="30" t="s">
        <v>82</v>
      </c>
      <c r="C76" s="30"/>
      <c r="D76" s="31">
        <f t="shared" ref="D76:D82" si="15">E76+F76</f>
        <v>0</v>
      </c>
      <c r="E76" s="31">
        <f>E77+E78</f>
        <v>0</v>
      </c>
      <c r="F76" s="31">
        <f>F77+F78</f>
        <v>0</v>
      </c>
      <c r="G76" s="31">
        <f t="shared" ref="G76:G82" si="16">H76+I76</f>
        <v>0</v>
      </c>
      <c r="H76" s="31">
        <f>H77+H78</f>
        <v>0</v>
      </c>
      <c r="I76" s="31">
        <f>I77+I78</f>
        <v>0</v>
      </c>
    </row>
    <row r="77" spans="1:9" ht="18.75" customHeight="1">
      <c r="A77" s="5"/>
      <c r="B77" s="6"/>
      <c r="C77" s="6" t="s">
        <v>191</v>
      </c>
      <c r="D77" s="27">
        <f t="shared" si="15"/>
        <v>0</v>
      </c>
      <c r="E77" s="14"/>
      <c r="F77" s="14"/>
      <c r="G77" s="27">
        <f t="shared" si="16"/>
        <v>0</v>
      </c>
      <c r="H77" s="14"/>
      <c r="I77" s="14"/>
    </row>
    <row r="78" spans="1:9" ht="18.75" customHeight="1">
      <c r="A78" s="5"/>
      <c r="B78" s="6"/>
      <c r="C78" s="6" t="s">
        <v>192</v>
      </c>
      <c r="D78" s="27">
        <f t="shared" si="15"/>
        <v>0</v>
      </c>
      <c r="E78" s="14"/>
      <c r="F78" s="14">
        <f>[2]Лист1!$D$26</f>
        <v>0</v>
      </c>
      <c r="G78" s="27">
        <f t="shared" si="16"/>
        <v>0</v>
      </c>
      <c r="H78" s="14"/>
      <c r="I78" s="14">
        <f>[2]Лист1!$E$26</f>
        <v>0</v>
      </c>
    </row>
    <row r="79" spans="1:9" ht="44.25" customHeight="1">
      <c r="A79" s="29" t="s">
        <v>83</v>
      </c>
      <c r="B79" s="30" t="s">
        <v>84</v>
      </c>
      <c r="C79" s="30"/>
      <c r="D79" s="31">
        <f t="shared" si="15"/>
        <v>0</v>
      </c>
      <c r="E79" s="31">
        <f>E80</f>
        <v>0</v>
      </c>
      <c r="F79" s="31">
        <f>F80</f>
        <v>0</v>
      </c>
      <c r="G79" s="31">
        <f t="shared" si="16"/>
        <v>0</v>
      </c>
      <c r="H79" s="31">
        <f>H80</f>
        <v>0</v>
      </c>
      <c r="I79" s="31">
        <f>I80</f>
        <v>0</v>
      </c>
    </row>
    <row r="80" spans="1:9" ht="34.5" customHeight="1">
      <c r="A80" s="5"/>
      <c r="B80" s="6"/>
      <c r="C80" s="6"/>
      <c r="D80" s="27">
        <f t="shared" si="15"/>
        <v>0</v>
      </c>
      <c r="E80" s="14"/>
      <c r="F80" s="14"/>
      <c r="G80" s="27">
        <f t="shared" si="16"/>
        <v>0</v>
      </c>
      <c r="H80" s="14"/>
      <c r="I80" s="14"/>
    </row>
    <row r="81" spans="1:9" ht="32.25" customHeight="1">
      <c r="A81" s="29" t="s">
        <v>85</v>
      </c>
      <c r="B81" s="30" t="s">
        <v>86</v>
      </c>
      <c r="C81" s="30"/>
      <c r="D81" s="31">
        <f t="shared" si="15"/>
        <v>0</v>
      </c>
      <c r="E81" s="31">
        <f>E82</f>
        <v>0</v>
      </c>
      <c r="F81" s="31">
        <f>F82</f>
        <v>0</v>
      </c>
      <c r="G81" s="31">
        <f t="shared" si="16"/>
        <v>0</v>
      </c>
      <c r="H81" s="31">
        <f>H82</f>
        <v>0</v>
      </c>
      <c r="I81" s="31">
        <f>I82</f>
        <v>0</v>
      </c>
    </row>
    <row r="82" spans="1:9" ht="23.25" customHeight="1">
      <c r="A82" s="5"/>
      <c r="B82" s="6"/>
      <c r="C82" s="6"/>
      <c r="D82" s="27">
        <f t="shared" si="15"/>
        <v>0</v>
      </c>
      <c r="E82" s="14"/>
      <c r="F82" s="14"/>
      <c r="G82" s="27">
        <f t="shared" si="16"/>
        <v>0</v>
      </c>
      <c r="H82" s="14"/>
      <c r="I82" s="14"/>
    </row>
    <row r="83" spans="1:9" ht="23.25" customHeight="1">
      <c r="A83" s="24" t="s">
        <v>87</v>
      </c>
      <c r="B83" s="25" t="s">
        <v>88</v>
      </c>
      <c r="C83" s="25"/>
      <c r="D83" s="26">
        <f t="shared" ref="D83:I83" si="17">D84+D86+D90+D92+D94+D96+D100</f>
        <v>302000</v>
      </c>
      <c r="E83" s="26">
        <f t="shared" si="17"/>
        <v>0</v>
      </c>
      <c r="F83" s="26">
        <f t="shared" si="17"/>
        <v>302000</v>
      </c>
      <c r="G83" s="26">
        <f t="shared" si="17"/>
        <v>128800.64</v>
      </c>
      <c r="H83" s="26">
        <f t="shared" si="17"/>
        <v>0</v>
      </c>
      <c r="I83" s="26">
        <f t="shared" si="17"/>
        <v>128800.64</v>
      </c>
    </row>
    <row r="84" spans="1:9" ht="27.75" customHeight="1">
      <c r="A84" s="29" t="s">
        <v>89</v>
      </c>
      <c r="B84" s="30" t="s">
        <v>90</v>
      </c>
      <c r="C84" s="30"/>
      <c r="D84" s="31">
        <f t="shared" ref="D84:D101" si="18">E84+F84</f>
        <v>0</v>
      </c>
      <c r="E84" s="31">
        <f>E85</f>
        <v>0</v>
      </c>
      <c r="F84" s="31">
        <f>F85</f>
        <v>0</v>
      </c>
      <c r="G84" s="31">
        <f t="shared" ref="G84:G101" si="19">H84+I84</f>
        <v>0</v>
      </c>
      <c r="H84" s="31">
        <f>H85</f>
        <v>0</v>
      </c>
      <c r="I84" s="31">
        <f>I85</f>
        <v>0</v>
      </c>
    </row>
    <row r="85" spans="1:9" ht="21" customHeight="1">
      <c r="A85" s="5"/>
      <c r="B85" s="6"/>
      <c r="C85" s="6"/>
      <c r="D85" s="27">
        <f t="shared" si="18"/>
        <v>0</v>
      </c>
      <c r="E85" s="14"/>
      <c r="F85" s="14"/>
      <c r="G85" s="27">
        <f t="shared" si="19"/>
        <v>0</v>
      </c>
      <c r="H85" s="14"/>
      <c r="I85" s="14"/>
    </row>
    <row r="86" spans="1:9" ht="23.25" customHeight="1">
      <c r="A86" s="29" t="s">
        <v>91</v>
      </c>
      <c r="B86" s="30" t="s">
        <v>92</v>
      </c>
      <c r="C86" s="30"/>
      <c r="D86" s="31">
        <f t="shared" si="18"/>
        <v>50000</v>
      </c>
      <c r="E86" s="31">
        <f>E87+E88+E89</f>
        <v>0</v>
      </c>
      <c r="F86" s="31">
        <f>F87+F88+F89</f>
        <v>50000</v>
      </c>
      <c r="G86" s="31">
        <f t="shared" si="19"/>
        <v>20000</v>
      </c>
      <c r="H86" s="31">
        <f>H87+H88+H89</f>
        <v>0</v>
      </c>
      <c r="I86" s="31">
        <f>I87+I88+I89</f>
        <v>20000</v>
      </c>
    </row>
    <row r="87" spans="1:9" ht="18.75" customHeight="1">
      <c r="A87" s="5"/>
      <c r="B87" s="6"/>
      <c r="C87" s="6" t="s">
        <v>193</v>
      </c>
      <c r="D87" s="27">
        <f t="shared" si="18"/>
        <v>0</v>
      </c>
      <c r="E87" s="14"/>
      <c r="F87" s="14"/>
      <c r="G87" s="27">
        <f t="shared" si="19"/>
        <v>0</v>
      </c>
      <c r="H87" s="14"/>
      <c r="I87" s="14"/>
    </row>
    <row r="88" spans="1:9" ht="18.75" customHeight="1">
      <c r="A88" s="5"/>
      <c r="B88" s="6"/>
      <c r="C88" s="6" t="s">
        <v>194</v>
      </c>
      <c r="D88" s="27">
        <f t="shared" si="18"/>
        <v>50000</v>
      </c>
      <c r="E88" s="14"/>
      <c r="F88" s="14">
        <f>[2]Лист1!$D$28</f>
        <v>50000</v>
      </c>
      <c r="G88" s="27">
        <f t="shared" si="19"/>
        <v>20000</v>
      </c>
      <c r="H88" s="14"/>
      <c r="I88" s="14">
        <f>[2]Лист1!$E$28</f>
        <v>20000</v>
      </c>
    </row>
    <row r="89" spans="1:9" ht="18.75" customHeight="1">
      <c r="A89" s="5"/>
      <c r="B89" s="6"/>
      <c r="C89" s="6" t="s">
        <v>195</v>
      </c>
      <c r="D89" s="27">
        <f t="shared" si="18"/>
        <v>0</v>
      </c>
      <c r="E89" s="14"/>
      <c r="F89" s="14"/>
      <c r="G89" s="27">
        <f t="shared" si="19"/>
        <v>0</v>
      </c>
      <c r="H89" s="14"/>
      <c r="I89" s="14"/>
    </row>
    <row r="90" spans="1:9" ht="36.75" customHeight="1">
      <c r="A90" s="29" t="s">
        <v>93</v>
      </c>
      <c r="B90" s="30" t="s">
        <v>94</v>
      </c>
      <c r="C90" s="30"/>
      <c r="D90" s="31">
        <f t="shared" si="18"/>
        <v>0</v>
      </c>
      <c r="E90" s="31">
        <f>E91</f>
        <v>0</v>
      </c>
      <c r="F90" s="31">
        <f>F91</f>
        <v>0</v>
      </c>
      <c r="G90" s="31">
        <f t="shared" si="19"/>
        <v>0</v>
      </c>
      <c r="H90" s="31">
        <f>H91</f>
        <v>0</v>
      </c>
      <c r="I90" s="31">
        <f>I91</f>
        <v>0</v>
      </c>
    </row>
    <row r="91" spans="1:9" ht="18.75" customHeight="1">
      <c r="A91" s="5"/>
      <c r="B91" s="6"/>
      <c r="C91" s="6"/>
      <c r="D91" s="27">
        <f t="shared" si="18"/>
        <v>0</v>
      </c>
      <c r="E91" s="14"/>
      <c r="F91" s="14"/>
      <c r="G91" s="27">
        <f t="shared" si="19"/>
        <v>0</v>
      </c>
      <c r="H91" s="14"/>
      <c r="I91" s="14"/>
    </row>
    <row r="92" spans="1:9" ht="36.75" customHeight="1">
      <c r="A92" s="29" t="s">
        <v>95</v>
      </c>
      <c r="B92" s="30" t="s">
        <v>96</v>
      </c>
      <c r="C92" s="30"/>
      <c r="D92" s="31">
        <f t="shared" si="18"/>
        <v>252000</v>
      </c>
      <c r="E92" s="31">
        <f>E93</f>
        <v>0</v>
      </c>
      <c r="F92" s="31">
        <f>F93</f>
        <v>252000</v>
      </c>
      <c r="G92" s="31">
        <f t="shared" si="19"/>
        <v>108800.64</v>
      </c>
      <c r="H92" s="31">
        <f>H93</f>
        <v>0</v>
      </c>
      <c r="I92" s="31">
        <f>I93</f>
        <v>108800.64</v>
      </c>
    </row>
    <row r="93" spans="1:9" ht="20.25" customHeight="1">
      <c r="A93" s="5"/>
      <c r="B93" s="6"/>
      <c r="C93" s="6" t="s">
        <v>196</v>
      </c>
      <c r="D93" s="27">
        <f t="shared" si="18"/>
        <v>252000</v>
      </c>
      <c r="E93" s="14"/>
      <c r="F93" s="14">
        <f>[2]Лист1!$D$29</f>
        <v>252000</v>
      </c>
      <c r="G93" s="27">
        <f t="shared" si="19"/>
        <v>108800.64</v>
      </c>
      <c r="H93" s="14"/>
      <c r="I93" s="14">
        <f>[2]Лист1!$E$29</f>
        <v>108800.64</v>
      </c>
    </row>
    <row r="94" spans="1:9" ht="55.5" customHeight="1">
      <c r="A94" s="29" t="s">
        <v>97</v>
      </c>
      <c r="B94" s="30" t="s">
        <v>98</v>
      </c>
      <c r="C94" s="30"/>
      <c r="D94" s="31">
        <f t="shared" si="18"/>
        <v>0</v>
      </c>
      <c r="E94" s="31">
        <f>E95</f>
        <v>0</v>
      </c>
      <c r="F94" s="31">
        <f>F95</f>
        <v>0</v>
      </c>
      <c r="G94" s="31">
        <f t="shared" si="19"/>
        <v>0</v>
      </c>
      <c r="H94" s="31">
        <f>H95</f>
        <v>0</v>
      </c>
      <c r="I94" s="31">
        <f>I95</f>
        <v>0</v>
      </c>
    </row>
    <row r="95" spans="1:9" ht="19.5" customHeight="1">
      <c r="A95" s="5"/>
      <c r="B95" s="6"/>
      <c r="C95" s="6"/>
      <c r="D95" s="27">
        <f t="shared" si="18"/>
        <v>0</v>
      </c>
      <c r="E95" s="14"/>
      <c r="F95" s="14"/>
      <c r="G95" s="27">
        <f t="shared" si="19"/>
        <v>0</v>
      </c>
      <c r="H95" s="14"/>
      <c r="I95" s="14"/>
    </row>
    <row r="96" spans="1:9" ht="26.25" customHeight="1">
      <c r="A96" s="29" t="s">
        <v>99</v>
      </c>
      <c r="B96" s="30" t="s">
        <v>100</v>
      </c>
      <c r="C96" s="30"/>
      <c r="D96" s="31">
        <f t="shared" si="18"/>
        <v>0</v>
      </c>
      <c r="E96" s="31">
        <f>E97+E98+E99</f>
        <v>0</v>
      </c>
      <c r="F96" s="31">
        <f>F97+F98+F99</f>
        <v>0</v>
      </c>
      <c r="G96" s="31">
        <f t="shared" si="19"/>
        <v>0</v>
      </c>
      <c r="H96" s="31">
        <f>H97+H98+H99</f>
        <v>0</v>
      </c>
      <c r="I96" s="31">
        <f>I97+I98+I99</f>
        <v>0</v>
      </c>
    </row>
    <row r="97" spans="1:9" ht="18.75" customHeight="1">
      <c r="A97" s="5"/>
      <c r="B97" s="6"/>
      <c r="C97" s="6" t="s">
        <v>182</v>
      </c>
      <c r="D97" s="27">
        <f t="shared" si="18"/>
        <v>0</v>
      </c>
      <c r="E97" s="14"/>
      <c r="F97" s="14"/>
      <c r="G97" s="27">
        <f t="shared" si="19"/>
        <v>0</v>
      </c>
      <c r="H97" s="14"/>
      <c r="I97" s="14"/>
    </row>
    <row r="98" spans="1:9" ht="18.75" customHeight="1">
      <c r="A98" s="5"/>
      <c r="B98" s="6"/>
      <c r="C98" s="6" t="s">
        <v>184</v>
      </c>
      <c r="D98" s="27">
        <f t="shared" si="18"/>
        <v>0</v>
      </c>
      <c r="E98" s="14"/>
      <c r="F98" s="14"/>
      <c r="G98" s="27">
        <f t="shared" si="19"/>
        <v>0</v>
      </c>
      <c r="H98" s="14"/>
      <c r="I98" s="14"/>
    </row>
    <row r="99" spans="1:9" ht="18.75" customHeight="1">
      <c r="A99" s="5"/>
      <c r="B99" s="6"/>
      <c r="C99" s="6" t="s">
        <v>183</v>
      </c>
      <c r="D99" s="27">
        <f t="shared" si="18"/>
        <v>0</v>
      </c>
      <c r="E99" s="14"/>
      <c r="F99" s="14"/>
      <c r="G99" s="27">
        <f t="shared" si="19"/>
        <v>0</v>
      </c>
      <c r="H99" s="14"/>
      <c r="I99" s="14"/>
    </row>
    <row r="100" spans="1:9" ht="32.25" customHeight="1">
      <c r="A100" s="29" t="s">
        <v>101</v>
      </c>
      <c r="B100" s="30" t="s">
        <v>102</v>
      </c>
      <c r="C100" s="30"/>
      <c r="D100" s="31">
        <f t="shared" si="18"/>
        <v>0</v>
      </c>
      <c r="E100" s="31">
        <f>E101</f>
        <v>0</v>
      </c>
      <c r="F100" s="31">
        <f>F101</f>
        <v>0</v>
      </c>
      <c r="G100" s="31">
        <f t="shared" si="19"/>
        <v>0</v>
      </c>
      <c r="H100" s="31">
        <f>H101</f>
        <v>0</v>
      </c>
      <c r="I100" s="31">
        <f>I101</f>
        <v>0</v>
      </c>
    </row>
    <row r="101" spans="1:9" ht="18.75" customHeight="1">
      <c r="A101" s="5"/>
      <c r="B101" s="6"/>
      <c r="C101" s="6"/>
      <c r="D101" s="27">
        <f t="shared" si="18"/>
        <v>0</v>
      </c>
      <c r="E101" s="14"/>
      <c r="F101" s="14"/>
      <c r="G101" s="27">
        <f t="shared" si="19"/>
        <v>0</v>
      </c>
      <c r="H101" s="14"/>
      <c r="I101" s="14"/>
    </row>
    <row r="102" spans="1:9" ht="26.25" customHeight="1">
      <c r="A102" s="24" t="s">
        <v>103</v>
      </c>
      <c r="B102" s="25" t="s">
        <v>104</v>
      </c>
      <c r="C102" s="25"/>
      <c r="D102" s="26">
        <f t="shared" ref="D102:I102" si="20">D103+D105+D107+D109+D111+D113</f>
        <v>0</v>
      </c>
      <c r="E102" s="26">
        <f t="shared" si="20"/>
        <v>0</v>
      </c>
      <c r="F102" s="26">
        <f t="shared" si="20"/>
        <v>0</v>
      </c>
      <c r="G102" s="26">
        <f t="shared" si="20"/>
        <v>0</v>
      </c>
      <c r="H102" s="26">
        <f t="shared" si="20"/>
        <v>0</v>
      </c>
      <c r="I102" s="26">
        <f t="shared" si="20"/>
        <v>0</v>
      </c>
    </row>
    <row r="103" spans="1:9" ht="54" customHeight="1">
      <c r="A103" s="29" t="s">
        <v>105</v>
      </c>
      <c r="B103" s="30" t="s">
        <v>106</v>
      </c>
      <c r="C103" s="30"/>
      <c r="D103" s="31">
        <f t="shared" ref="D103:D114" si="21">E103+F103</f>
        <v>0</v>
      </c>
      <c r="E103" s="31">
        <f>E104</f>
        <v>0</v>
      </c>
      <c r="F103" s="31">
        <f>F104</f>
        <v>0</v>
      </c>
      <c r="G103" s="31">
        <f t="shared" ref="G103:G114" si="22">H103+I103</f>
        <v>0</v>
      </c>
      <c r="H103" s="31">
        <f>H104</f>
        <v>0</v>
      </c>
      <c r="I103" s="31">
        <f>I104</f>
        <v>0</v>
      </c>
    </row>
    <row r="104" spans="1:9" ht="23.25" customHeight="1">
      <c r="A104" s="5"/>
      <c r="B104" s="6"/>
      <c r="C104" s="6"/>
      <c r="D104" s="27">
        <f t="shared" si="21"/>
        <v>0</v>
      </c>
      <c r="E104" s="14"/>
      <c r="F104" s="14"/>
      <c r="G104" s="27">
        <f t="shared" si="22"/>
        <v>0</v>
      </c>
      <c r="H104" s="14"/>
      <c r="I104" s="14"/>
    </row>
    <row r="105" spans="1:9" ht="42" customHeight="1">
      <c r="A105" s="29" t="s">
        <v>107</v>
      </c>
      <c r="B105" s="30" t="s">
        <v>108</v>
      </c>
      <c r="C105" s="30"/>
      <c r="D105" s="31">
        <f t="shared" si="21"/>
        <v>0</v>
      </c>
      <c r="E105" s="31">
        <f>E106</f>
        <v>0</v>
      </c>
      <c r="F105" s="31">
        <f>F106</f>
        <v>0</v>
      </c>
      <c r="G105" s="31">
        <f t="shared" si="22"/>
        <v>0</v>
      </c>
      <c r="H105" s="31">
        <f>H106</f>
        <v>0</v>
      </c>
      <c r="I105" s="31">
        <f>I106</f>
        <v>0</v>
      </c>
    </row>
    <row r="106" spans="1:9" ht="24.75" customHeight="1">
      <c r="A106" s="5"/>
      <c r="B106" s="6"/>
      <c r="C106" s="6"/>
      <c r="D106" s="27">
        <f t="shared" si="21"/>
        <v>0</v>
      </c>
      <c r="E106" s="14"/>
      <c r="F106" s="14"/>
      <c r="G106" s="27">
        <f t="shared" si="22"/>
        <v>0</v>
      </c>
      <c r="H106" s="14"/>
      <c r="I106" s="14"/>
    </row>
    <row r="107" spans="1:9" ht="66" customHeight="1">
      <c r="A107" s="29" t="s">
        <v>109</v>
      </c>
      <c r="B107" s="30" t="s">
        <v>110</v>
      </c>
      <c r="C107" s="30"/>
      <c r="D107" s="31">
        <f t="shared" si="21"/>
        <v>0</v>
      </c>
      <c r="E107" s="31">
        <f>E108</f>
        <v>0</v>
      </c>
      <c r="F107" s="31">
        <f>F108</f>
        <v>0</v>
      </c>
      <c r="G107" s="31">
        <f t="shared" si="22"/>
        <v>0</v>
      </c>
      <c r="H107" s="31">
        <f>H108</f>
        <v>0</v>
      </c>
      <c r="I107" s="31">
        <f>I108</f>
        <v>0</v>
      </c>
    </row>
    <row r="108" spans="1:9" ht="24" customHeight="1">
      <c r="A108" s="5"/>
      <c r="B108" s="6"/>
      <c r="C108" s="6"/>
      <c r="D108" s="27">
        <f t="shared" si="21"/>
        <v>0</v>
      </c>
      <c r="E108" s="14"/>
      <c r="F108" s="14"/>
      <c r="G108" s="27">
        <f t="shared" si="22"/>
        <v>0</v>
      </c>
      <c r="H108" s="14"/>
      <c r="I108" s="14"/>
    </row>
    <row r="109" spans="1:9" ht="40.5" customHeight="1">
      <c r="A109" s="29" t="s">
        <v>111</v>
      </c>
      <c r="B109" s="30" t="s">
        <v>112</v>
      </c>
      <c r="C109" s="30"/>
      <c r="D109" s="31">
        <f t="shared" si="21"/>
        <v>0</v>
      </c>
      <c r="E109" s="31">
        <f>E110</f>
        <v>0</v>
      </c>
      <c r="F109" s="31">
        <f>F110</f>
        <v>0</v>
      </c>
      <c r="G109" s="31">
        <f t="shared" si="22"/>
        <v>0</v>
      </c>
      <c r="H109" s="31">
        <f>H110</f>
        <v>0</v>
      </c>
      <c r="I109" s="31">
        <f>I110</f>
        <v>0</v>
      </c>
    </row>
    <row r="110" spans="1:9" ht="21.75" customHeight="1">
      <c r="A110" s="5"/>
      <c r="B110" s="6"/>
      <c r="C110" s="6"/>
      <c r="D110" s="27">
        <f t="shared" si="21"/>
        <v>0</v>
      </c>
      <c r="E110" s="14"/>
      <c r="F110" s="14"/>
      <c r="G110" s="27">
        <f t="shared" si="22"/>
        <v>0</v>
      </c>
      <c r="H110" s="14"/>
      <c r="I110" s="14"/>
    </row>
    <row r="111" spans="1:9" ht="69.75" customHeight="1">
      <c r="A111" s="29" t="s">
        <v>113</v>
      </c>
      <c r="B111" s="30" t="s">
        <v>114</v>
      </c>
      <c r="C111" s="30"/>
      <c r="D111" s="31">
        <f t="shared" si="21"/>
        <v>0</v>
      </c>
      <c r="E111" s="31">
        <f>E112</f>
        <v>0</v>
      </c>
      <c r="F111" s="31">
        <f>F112</f>
        <v>0</v>
      </c>
      <c r="G111" s="31">
        <f t="shared" si="22"/>
        <v>0</v>
      </c>
      <c r="H111" s="31">
        <f>H112</f>
        <v>0</v>
      </c>
      <c r="I111" s="31">
        <f>I112</f>
        <v>0</v>
      </c>
    </row>
    <row r="112" spans="1:9" ht="25.5" customHeight="1">
      <c r="A112" s="5"/>
      <c r="B112" s="6"/>
      <c r="C112" s="6"/>
      <c r="D112" s="27">
        <f t="shared" si="21"/>
        <v>0</v>
      </c>
      <c r="E112" s="14"/>
      <c r="F112" s="14"/>
      <c r="G112" s="27">
        <f t="shared" si="22"/>
        <v>0</v>
      </c>
      <c r="H112" s="14"/>
      <c r="I112" s="14"/>
    </row>
    <row r="113" spans="1:9" ht="65.25" customHeight="1">
      <c r="A113" s="29" t="s">
        <v>115</v>
      </c>
      <c r="B113" s="30" t="s">
        <v>116</v>
      </c>
      <c r="C113" s="30"/>
      <c r="D113" s="31">
        <f t="shared" si="21"/>
        <v>0</v>
      </c>
      <c r="E113" s="31">
        <f>E114</f>
        <v>0</v>
      </c>
      <c r="F113" s="31">
        <f>F114</f>
        <v>0</v>
      </c>
      <c r="G113" s="31">
        <f t="shared" si="22"/>
        <v>0</v>
      </c>
      <c r="H113" s="31">
        <f>H114</f>
        <v>0</v>
      </c>
      <c r="I113" s="31">
        <f>I114</f>
        <v>0</v>
      </c>
    </row>
    <row r="114" spans="1:9" ht="24" customHeight="1">
      <c r="A114" s="5"/>
      <c r="B114" s="6"/>
      <c r="C114" s="6"/>
      <c r="D114" s="27">
        <f t="shared" si="21"/>
        <v>0</v>
      </c>
      <c r="E114" s="14"/>
      <c r="F114" s="14"/>
      <c r="G114" s="27">
        <f t="shared" si="22"/>
        <v>0</v>
      </c>
      <c r="H114" s="14"/>
      <c r="I114" s="14"/>
    </row>
    <row r="115" spans="1:9" ht="23.25" customHeight="1">
      <c r="A115" s="24" t="s">
        <v>117</v>
      </c>
      <c r="B115" s="25" t="s">
        <v>118</v>
      </c>
      <c r="C115" s="25"/>
      <c r="D115" s="26">
        <f t="shared" ref="D115:I115" si="23">D116+D120+D122+D124+D126+D128+D131+D136+D138+D140</f>
        <v>655000</v>
      </c>
      <c r="E115" s="26">
        <f t="shared" si="23"/>
        <v>0</v>
      </c>
      <c r="F115" s="26">
        <f t="shared" si="23"/>
        <v>655000</v>
      </c>
      <c r="G115" s="26">
        <f t="shared" si="23"/>
        <v>429422.23</v>
      </c>
      <c r="H115" s="26">
        <f t="shared" si="23"/>
        <v>0</v>
      </c>
      <c r="I115" s="26">
        <f t="shared" si="23"/>
        <v>429422.23</v>
      </c>
    </row>
    <row r="116" spans="1:9" ht="23.25" customHeight="1">
      <c r="A116" s="29" t="s">
        <v>119</v>
      </c>
      <c r="B116" s="30" t="s">
        <v>120</v>
      </c>
      <c r="C116" s="30"/>
      <c r="D116" s="31">
        <f t="shared" ref="D116:D141" si="24">E116+F116</f>
        <v>602000</v>
      </c>
      <c r="E116" s="31">
        <f>E117+E118+E119</f>
        <v>0</v>
      </c>
      <c r="F116" s="31">
        <f>F117+F118+F119</f>
        <v>602000</v>
      </c>
      <c r="G116" s="31">
        <f t="shared" ref="G116:G141" si="25">H116+I116</f>
        <v>428523</v>
      </c>
      <c r="H116" s="31">
        <f>H117+H118+H119</f>
        <v>0</v>
      </c>
      <c r="I116" s="31">
        <f>I117+I118+I119</f>
        <v>428523</v>
      </c>
    </row>
    <row r="117" spans="1:9" ht="18" customHeight="1">
      <c r="A117" s="5"/>
      <c r="B117" s="6"/>
      <c r="C117" s="39" t="s">
        <v>197</v>
      </c>
      <c r="D117" s="27">
        <f t="shared" si="24"/>
        <v>33000</v>
      </c>
      <c r="E117" s="14"/>
      <c r="F117" s="14">
        <f>[1]Sheet2!$E$321</f>
        <v>33000</v>
      </c>
      <c r="G117" s="27">
        <f t="shared" si="25"/>
        <v>20899</v>
      </c>
      <c r="H117" s="14"/>
      <c r="I117" s="14">
        <f>[1]Sheet2!$G$321</f>
        <v>20899</v>
      </c>
    </row>
    <row r="118" spans="1:9" ht="18" customHeight="1">
      <c r="A118" s="5"/>
      <c r="B118" s="6"/>
      <c r="C118" s="39" t="s">
        <v>198</v>
      </c>
      <c r="D118" s="27">
        <f t="shared" si="24"/>
        <v>569000</v>
      </c>
      <c r="E118" s="14"/>
      <c r="F118" s="14">
        <f>[1]Sheet2!$E$326</f>
        <v>569000</v>
      </c>
      <c r="G118" s="27">
        <f t="shared" si="25"/>
        <v>407624</v>
      </c>
      <c r="H118" s="14"/>
      <c r="I118" s="14">
        <f>[1]Sheet2!$G$326</f>
        <v>407624</v>
      </c>
    </row>
    <row r="119" spans="1:9" ht="18" customHeight="1">
      <c r="A119" s="5"/>
      <c r="B119" s="6"/>
      <c r="C119" s="39" t="s">
        <v>199</v>
      </c>
      <c r="D119" s="27">
        <f t="shared" si="24"/>
        <v>0</v>
      </c>
      <c r="E119" s="14"/>
      <c r="F119" s="14">
        <v>0</v>
      </c>
      <c r="G119" s="27">
        <f t="shared" si="25"/>
        <v>0</v>
      </c>
      <c r="H119" s="14"/>
      <c r="I119" s="14">
        <v>0</v>
      </c>
    </row>
    <row r="120" spans="1:9" ht="26.25" customHeight="1">
      <c r="A120" s="29" t="s">
        <v>121</v>
      </c>
      <c r="B120" s="30" t="s">
        <v>122</v>
      </c>
      <c r="C120" s="30"/>
      <c r="D120" s="31">
        <f t="shared" si="24"/>
        <v>0</v>
      </c>
      <c r="E120" s="31">
        <f>E121</f>
        <v>0</v>
      </c>
      <c r="F120" s="31">
        <f>F121</f>
        <v>0</v>
      </c>
      <c r="G120" s="31">
        <f t="shared" si="25"/>
        <v>0</v>
      </c>
      <c r="H120" s="31">
        <f>H121</f>
        <v>0</v>
      </c>
      <c r="I120" s="31">
        <f>I121</f>
        <v>0</v>
      </c>
    </row>
    <row r="121" spans="1:9" ht="22.5" customHeight="1">
      <c r="A121" s="35"/>
      <c r="B121" s="36"/>
      <c r="C121" s="40" t="s">
        <v>199</v>
      </c>
      <c r="D121" s="27">
        <f t="shared" si="24"/>
        <v>0</v>
      </c>
      <c r="E121" s="37"/>
      <c r="F121" s="37"/>
      <c r="G121" s="27">
        <f t="shared" si="25"/>
        <v>0</v>
      </c>
      <c r="H121" s="37"/>
      <c r="I121" s="37"/>
    </row>
    <row r="122" spans="1:9" ht="27.75" customHeight="1">
      <c r="A122" s="29" t="s">
        <v>123</v>
      </c>
      <c r="B122" s="30" t="s">
        <v>124</v>
      </c>
      <c r="C122" s="30"/>
      <c r="D122" s="31">
        <f t="shared" si="24"/>
        <v>0</v>
      </c>
      <c r="E122" s="31">
        <f>E123</f>
        <v>0</v>
      </c>
      <c r="F122" s="31">
        <f>F123</f>
        <v>0</v>
      </c>
      <c r="G122" s="31">
        <f t="shared" si="25"/>
        <v>0</v>
      </c>
      <c r="H122" s="31">
        <f>H123</f>
        <v>0</v>
      </c>
      <c r="I122" s="31">
        <f>I123</f>
        <v>0</v>
      </c>
    </row>
    <row r="123" spans="1:9" ht="23.25" customHeight="1">
      <c r="A123" s="35"/>
      <c r="B123" s="36"/>
      <c r="C123" s="40" t="s">
        <v>199</v>
      </c>
      <c r="D123" s="27">
        <f t="shared" si="24"/>
        <v>0</v>
      </c>
      <c r="E123" s="37"/>
      <c r="F123" s="37"/>
      <c r="G123" s="27">
        <f t="shared" si="25"/>
        <v>0</v>
      </c>
      <c r="H123" s="37"/>
      <c r="I123" s="37"/>
    </row>
    <row r="124" spans="1:9" ht="23.25" customHeight="1">
      <c r="A124" s="41" t="s">
        <v>125</v>
      </c>
      <c r="B124" s="42" t="s">
        <v>126</v>
      </c>
      <c r="C124" s="42"/>
      <c r="D124" s="43">
        <f t="shared" si="24"/>
        <v>0</v>
      </c>
      <c r="E124" s="43">
        <f>E125</f>
        <v>0</v>
      </c>
      <c r="F124" s="43">
        <f>F125</f>
        <v>0</v>
      </c>
      <c r="G124" s="43">
        <f t="shared" si="25"/>
        <v>0</v>
      </c>
      <c r="H124" s="43">
        <f>H125</f>
        <v>0</v>
      </c>
      <c r="I124" s="43">
        <f>I125</f>
        <v>0</v>
      </c>
    </row>
    <row r="125" spans="1:9" ht="18" customHeight="1">
      <c r="A125" s="5"/>
      <c r="B125" s="6"/>
      <c r="C125" s="39" t="s">
        <v>199</v>
      </c>
      <c r="D125" s="27">
        <f t="shared" si="24"/>
        <v>0</v>
      </c>
      <c r="E125" s="14"/>
      <c r="F125" s="14"/>
      <c r="G125" s="27">
        <f t="shared" si="25"/>
        <v>0</v>
      </c>
      <c r="H125" s="14"/>
      <c r="I125" s="14"/>
    </row>
    <row r="126" spans="1:9" ht="23.25" customHeight="1">
      <c r="A126" s="41" t="s">
        <v>127</v>
      </c>
      <c r="B126" s="42" t="s">
        <v>128</v>
      </c>
      <c r="C126" s="42"/>
      <c r="D126" s="43">
        <f t="shared" si="24"/>
        <v>0</v>
      </c>
      <c r="E126" s="43">
        <f>E127</f>
        <v>0</v>
      </c>
      <c r="F126" s="43">
        <f>F127</f>
        <v>0</v>
      </c>
      <c r="G126" s="43">
        <f t="shared" si="25"/>
        <v>0</v>
      </c>
      <c r="H126" s="43">
        <f>H127</f>
        <v>0</v>
      </c>
      <c r="I126" s="43">
        <f>I127</f>
        <v>0</v>
      </c>
    </row>
    <row r="127" spans="1:9" ht="17.25" customHeight="1">
      <c r="A127" s="5"/>
      <c r="B127" s="6"/>
      <c r="C127" s="39" t="s">
        <v>199</v>
      </c>
      <c r="D127" s="27">
        <f t="shared" si="24"/>
        <v>0</v>
      </c>
      <c r="E127" s="14"/>
      <c r="F127" s="14"/>
      <c r="G127" s="27">
        <f t="shared" si="25"/>
        <v>0</v>
      </c>
      <c r="H127" s="14"/>
      <c r="I127" s="14"/>
    </row>
    <row r="128" spans="1:9" ht="30.75" customHeight="1">
      <c r="A128" s="29" t="s">
        <v>129</v>
      </c>
      <c r="B128" s="30" t="s">
        <v>130</v>
      </c>
      <c r="C128" s="30"/>
      <c r="D128" s="31">
        <f t="shared" si="24"/>
        <v>53000</v>
      </c>
      <c r="E128" s="31">
        <f>E129+E130</f>
        <v>0</v>
      </c>
      <c r="F128" s="31">
        <f>F129+F130</f>
        <v>53000</v>
      </c>
      <c r="G128" s="31">
        <f t="shared" si="25"/>
        <v>899.23</v>
      </c>
      <c r="H128" s="31">
        <f>H129+H130</f>
        <v>0</v>
      </c>
      <c r="I128" s="31">
        <f>I129+I130</f>
        <v>899.23</v>
      </c>
    </row>
    <row r="129" spans="1:9" ht="16.5" customHeight="1">
      <c r="A129" s="5"/>
      <c r="B129" s="6"/>
      <c r="C129" s="39" t="s">
        <v>199</v>
      </c>
      <c r="D129" s="27">
        <f>E129+F129</f>
        <v>53000</v>
      </c>
      <c r="E129" s="14"/>
      <c r="F129" s="14">
        <f>[1]Sheet2!$E$331</f>
        <v>53000</v>
      </c>
      <c r="G129" s="27">
        <f t="shared" si="25"/>
        <v>899.23</v>
      </c>
      <c r="H129" s="14"/>
      <c r="I129" s="14">
        <f>[1]Sheet2!$G$331</f>
        <v>899.23</v>
      </c>
    </row>
    <row r="130" spans="1:9" ht="16.5" customHeight="1">
      <c r="A130" s="5"/>
      <c r="B130" s="6"/>
      <c r="C130" s="39"/>
      <c r="D130" s="27">
        <f t="shared" si="24"/>
        <v>0</v>
      </c>
      <c r="E130" s="14"/>
      <c r="F130" s="14"/>
      <c r="G130" s="27">
        <f t="shared" si="25"/>
        <v>0</v>
      </c>
      <c r="H130" s="14"/>
      <c r="I130" s="14"/>
    </row>
    <row r="131" spans="1:9" ht="28.5" customHeight="1">
      <c r="A131" s="29" t="s">
        <v>131</v>
      </c>
      <c r="B131" s="30" t="s">
        <v>132</v>
      </c>
      <c r="C131" s="30"/>
      <c r="D131" s="31">
        <f t="shared" si="24"/>
        <v>0</v>
      </c>
      <c r="E131" s="31">
        <f>E132+E133+E134+E135</f>
        <v>0</v>
      </c>
      <c r="F131" s="31">
        <f>F132+F133+F134+F135</f>
        <v>0</v>
      </c>
      <c r="G131" s="31">
        <f t="shared" si="25"/>
        <v>0</v>
      </c>
      <c r="H131" s="31">
        <f>H132+H133+H134+H135</f>
        <v>0</v>
      </c>
      <c r="I131" s="31">
        <f>I132+I133+I134+I135</f>
        <v>0</v>
      </c>
    </row>
    <row r="132" spans="1:9" ht="16.5" customHeight="1">
      <c r="A132" s="5"/>
      <c r="B132" s="6"/>
      <c r="C132" s="39" t="s">
        <v>204</v>
      </c>
      <c r="D132" s="27">
        <f t="shared" si="24"/>
        <v>0</v>
      </c>
      <c r="E132" s="14"/>
      <c r="F132" s="14"/>
      <c r="G132" s="27">
        <f t="shared" si="25"/>
        <v>0</v>
      </c>
      <c r="H132" s="14"/>
      <c r="I132" s="14"/>
    </row>
    <row r="133" spans="1:9" ht="16.5" customHeight="1">
      <c r="A133" s="5"/>
      <c r="B133" s="6"/>
      <c r="C133" s="39" t="s">
        <v>199</v>
      </c>
      <c r="D133" s="27">
        <f t="shared" si="24"/>
        <v>0</v>
      </c>
      <c r="E133" s="14"/>
      <c r="F133" s="14"/>
      <c r="G133" s="27">
        <f t="shared" si="25"/>
        <v>0</v>
      </c>
      <c r="H133" s="14"/>
      <c r="I133" s="14"/>
    </row>
    <row r="134" spans="1:9" ht="16.5" customHeight="1">
      <c r="A134" s="5"/>
      <c r="B134" s="6"/>
      <c r="C134" s="39" t="s">
        <v>202</v>
      </c>
      <c r="D134" s="27">
        <f t="shared" si="24"/>
        <v>0</v>
      </c>
      <c r="E134" s="14"/>
      <c r="F134" s="14"/>
      <c r="G134" s="27">
        <f t="shared" si="25"/>
        <v>0</v>
      </c>
      <c r="H134" s="14"/>
      <c r="I134" s="14"/>
    </row>
    <row r="135" spans="1:9" ht="16.5" customHeight="1">
      <c r="A135" s="5"/>
      <c r="B135" s="6"/>
      <c r="C135" s="39" t="s">
        <v>203</v>
      </c>
      <c r="D135" s="27">
        <f t="shared" si="24"/>
        <v>0</v>
      </c>
      <c r="E135" s="14"/>
      <c r="F135" s="14"/>
      <c r="G135" s="27">
        <f t="shared" si="25"/>
        <v>0</v>
      </c>
      <c r="H135" s="14"/>
      <c r="I135" s="14"/>
    </row>
    <row r="136" spans="1:9" ht="27" customHeight="1">
      <c r="A136" s="29" t="s">
        <v>133</v>
      </c>
      <c r="B136" s="30" t="s">
        <v>134</v>
      </c>
      <c r="C136" s="30"/>
      <c r="D136" s="31">
        <f t="shared" si="24"/>
        <v>0</v>
      </c>
      <c r="E136" s="31">
        <f>E137</f>
        <v>0</v>
      </c>
      <c r="F136" s="31">
        <f>F137</f>
        <v>0</v>
      </c>
      <c r="G136" s="31">
        <f t="shared" si="25"/>
        <v>0</v>
      </c>
      <c r="H136" s="31">
        <f>H137</f>
        <v>0</v>
      </c>
      <c r="I136" s="31">
        <f>I137</f>
        <v>0</v>
      </c>
    </row>
    <row r="137" spans="1:9" ht="16.5" customHeight="1">
      <c r="A137" s="5"/>
      <c r="B137" s="6"/>
      <c r="C137" s="6"/>
      <c r="D137" s="27">
        <f t="shared" si="24"/>
        <v>0</v>
      </c>
      <c r="E137" s="14"/>
      <c r="F137" s="14"/>
      <c r="G137" s="27">
        <f t="shared" si="25"/>
        <v>0</v>
      </c>
      <c r="H137" s="14"/>
      <c r="I137" s="14"/>
    </row>
    <row r="138" spans="1:9" ht="28.5" customHeight="1">
      <c r="A138" s="29" t="s">
        <v>135</v>
      </c>
      <c r="B138" s="30" t="s">
        <v>136</v>
      </c>
      <c r="C138" s="30"/>
      <c r="D138" s="31">
        <f t="shared" si="24"/>
        <v>0</v>
      </c>
      <c r="E138" s="31">
        <f>E139</f>
        <v>0</v>
      </c>
      <c r="F138" s="31">
        <f>F139</f>
        <v>0</v>
      </c>
      <c r="G138" s="31">
        <f t="shared" si="25"/>
        <v>0</v>
      </c>
      <c r="H138" s="31">
        <f>H139</f>
        <v>0</v>
      </c>
      <c r="I138" s="31">
        <f>I139</f>
        <v>0</v>
      </c>
    </row>
    <row r="139" spans="1:9" ht="18" customHeight="1">
      <c r="A139" s="5"/>
      <c r="B139" s="6"/>
      <c r="C139" s="6"/>
      <c r="D139" s="27">
        <f t="shared" si="24"/>
        <v>0</v>
      </c>
      <c r="E139" s="14"/>
      <c r="F139" s="14"/>
      <c r="G139" s="27">
        <f t="shared" si="25"/>
        <v>0</v>
      </c>
      <c r="H139" s="14"/>
      <c r="I139" s="14"/>
    </row>
    <row r="140" spans="1:9" ht="43.5" customHeight="1">
      <c r="A140" s="29" t="s">
        <v>137</v>
      </c>
      <c r="B140" s="30" t="s">
        <v>138</v>
      </c>
      <c r="C140" s="30"/>
      <c r="D140" s="31">
        <f t="shared" si="24"/>
        <v>0</v>
      </c>
      <c r="E140" s="31">
        <f>E141</f>
        <v>0</v>
      </c>
      <c r="F140" s="31">
        <f>F141</f>
        <v>0</v>
      </c>
      <c r="G140" s="31">
        <f t="shared" si="25"/>
        <v>0</v>
      </c>
      <c r="H140" s="31">
        <f>H141</f>
        <v>0</v>
      </c>
      <c r="I140" s="31">
        <f>I141</f>
        <v>0</v>
      </c>
    </row>
    <row r="141" spans="1:9" ht="19.5" customHeight="1">
      <c r="A141" s="5"/>
      <c r="B141" s="6"/>
      <c r="C141" s="6"/>
      <c r="D141" s="27">
        <f t="shared" si="24"/>
        <v>0</v>
      </c>
      <c r="E141" s="14"/>
      <c r="F141" s="14"/>
      <c r="G141" s="27">
        <f t="shared" si="25"/>
        <v>0</v>
      </c>
      <c r="H141" s="14"/>
      <c r="I141" s="14"/>
    </row>
    <row r="142" spans="1:9" ht="23.25" customHeight="1">
      <c r="A142" s="21" t="s">
        <v>139</v>
      </c>
      <c r="B142" s="22" t="s">
        <v>140</v>
      </c>
      <c r="C142" s="22"/>
      <c r="D142" s="23">
        <f t="shared" ref="D142:I142" si="26">D143+D147+D149+D151+D168+D173</f>
        <v>1751100</v>
      </c>
      <c r="E142" s="23">
        <f t="shared" si="26"/>
        <v>21100</v>
      </c>
      <c r="F142" s="23">
        <f t="shared" si="26"/>
        <v>1730000</v>
      </c>
      <c r="G142" s="23">
        <f t="shared" si="26"/>
        <v>745747.74</v>
      </c>
      <c r="H142" s="23">
        <f t="shared" si="26"/>
        <v>5971.09</v>
      </c>
      <c r="I142" s="23">
        <f t="shared" si="26"/>
        <v>739776.65</v>
      </c>
    </row>
    <row r="143" spans="1:9" ht="27" customHeight="1">
      <c r="A143" s="24" t="s">
        <v>141</v>
      </c>
      <c r="B143" s="25" t="s">
        <v>142</v>
      </c>
      <c r="C143" s="25"/>
      <c r="D143" s="26">
        <f>E143+F143</f>
        <v>215000</v>
      </c>
      <c r="E143" s="26">
        <f>E144+E145+E146</f>
        <v>0</v>
      </c>
      <c r="F143" s="26">
        <f>F144+F145+F146</f>
        <v>215000</v>
      </c>
      <c r="G143" s="26">
        <f>H143+I143</f>
        <v>55135</v>
      </c>
      <c r="H143" s="26">
        <f>H144+H145+H146</f>
        <v>0</v>
      </c>
      <c r="I143" s="26">
        <f>I144+I145+I146</f>
        <v>55135</v>
      </c>
    </row>
    <row r="144" spans="1:9" ht="18" customHeight="1">
      <c r="A144" s="32"/>
      <c r="B144" s="33"/>
      <c r="C144" s="44" t="s">
        <v>64</v>
      </c>
      <c r="D144" s="27">
        <f>E144+F144</f>
        <v>215000</v>
      </c>
      <c r="E144" s="28"/>
      <c r="F144" s="28">
        <f>[2]Лист1!$D$32-E144</f>
        <v>215000</v>
      </c>
      <c r="G144" s="27">
        <f>H144+I144</f>
        <v>55135</v>
      </c>
      <c r="H144" s="28"/>
      <c r="I144" s="28">
        <f>[2]Лист1!$E$32-H144</f>
        <v>55135</v>
      </c>
    </row>
    <row r="145" spans="1:9" ht="18" customHeight="1">
      <c r="A145" s="32"/>
      <c r="B145" s="33"/>
      <c r="C145" s="44" t="s">
        <v>201</v>
      </c>
      <c r="D145" s="27">
        <f>E145+F145</f>
        <v>0</v>
      </c>
      <c r="E145" s="28"/>
      <c r="F145" s="28"/>
      <c r="G145" s="27">
        <f>H145+I145</f>
        <v>0</v>
      </c>
      <c r="H145" s="28"/>
      <c r="I145" s="28"/>
    </row>
    <row r="146" spans="1:9" ht="18" customHeight="1">
      <c r="A146" s="32"/>
      <c r="B146" s="33"/>
      <c r="C146" s="44" t="s">
        <v>188</v>
      </c>
      <c r="D146" s="27"/>
      <c r="E146" s="28"/>
      <c r="F146" s="28"/>
      <c r="G146" s="27"/>
      <c r="H146" s="28"/>
      <c r="I146" s="28"/>
    </row>
    <row r="147" spans="1:9" ht="30" customHeight="1">
      <c r="A147" s="24" t="s">
        <v>143</v>
      </c>
      <c r="B147" s="25" t="s">
        <v>144</v>
      </c>
      <c r="C147" s="25"/>
      <c r="D147" s="26">
        <f>E147+F147</f>
        <v>0</v>
      </c>
      <c r="E147" s="26">
        <f>E148</f>
        <v>0</v>
      </c>
      <c r="F147" s="26">
        <f>F148</f>
        <v>0</v>
      </c>
      <c r="G147" s="26">
        <f>H147+I147</f>
        <v>0</v>
      </c>
      <c r="H147" s="26">
        <f>H148</f>
        <v>0</v>
      </c>
      <c r="I147" s="26">
        <f>I148</f>
        <v>0</v>
      </c>
    </row>
    <row r="148" spans="1:9" ht="16.5" customHeight="1">
      <c r="A148" s="32"/>
      <c r="B148" s="33"/>
      <c r="C148" s="33"/>
      <c r="D148" s="27">
        <f>E148+F148</f>
        <v>0</v>
      </c>
      <c r="E148" s="28"/>
      <c r="F148" s="28"/>
      <c r="G148" s="27">
        <f>H148+I148</f>
        <v>0</v>
      </c>
      <c r="H148" s="28"/>
      <c r="I148" s="28"/>
    </row>
    <row r="149" spans="1:9" ht="23.25" customHeight="1">
      <c r="A149" s="24" t="s">
        <v>145</v>
      </c>
      <c r="B149" s="25" t="s">
        <v>146</v>
      </c>
      <c r="C149" s="25"/>
      <c r="D149" s="26">
        <f>E149+F149</f>
        <v>400000</v>
      </c>
      <c r="E149" s="26">
        <f>E150</f>
        <v>0</v>
      </c>
      <c r="F149" s="26">
        <f>F150</f>
        <v>400000</v>
      </c>
      <c r="G149" s="26">
        <f>H149+I149</f>
        <v>0</v>
      </c>
      <c r="H149" s="26">
        <f>H150</f>
        <v>0</v>
      </c>
      <c r="I149" s="26">
        <f>I150</f>
        <v>0</v>
      </c>
    </row>
    <row r="150" spans="1:9" ht="20.25" customHeight="1">
      <c r="A150" s="32"/>
      <c r="B150" s="33"/>
      <c r="C150" s="33"/>
      <c r="D150" s="27">
        <f>E150+F150</f>
        <v>400000</v>
      </c>
      <c r="E150" s="28"/>
      <c r="F150" s="28">
        <f>[1]Sheet2!$E$291</f>
        <v>400000</v>
      </c>
      <c r="G150" s="27">
        <f>H150+I150</f>
        <v>0</v>
      </c>
      <c r="H150" s="28"/>
      <c r="I150" s="28">
        <f>[1]Sheet2!$G$291</f>
        <v>0</v>
      </c>
    </row>
    <row r="151" spans="1:9" ht="23.25" customHeight="1">
      <c r="A151" s="24" t="s">
        <v>147</v>
      </c>
      <c r="B151" s="25" t="s">
        <v>148</v>
      </c>
      <c r="C151" s="25"/>
      <c r="D151" s="26">
        <f t="shared" ref="D151:I151" si="27">D152+D154+D156+D158+D160+D162+D164+D166</f>
        <v>1136100</v>
      </c>
      <c r="E151" s="26">
        <f t="shared" si="27"/>
        <v>21100</v>
      </c>
      <c r="F151" s="26">
        <f t="shared" si="27"/>
        <v>1115000</v>
      </c>
      <c r="G151" s="26">
        <f t="shared" si="27"/>
        <v>690612.74</v>
      </c>
      <c r="H151" s="26">
        <f t="shared" si="27"/>
        <v>5971.09</v>
      </c>
      <c r="I151" s="26">
        <f t="shared" si="27"/>
        <v>684641.65</v>
      </c>
    </row>
    <row r="152" spans="1:9" ht="39" customHeight="1">
      <c r="A152" s="29" t="s">
        <v>149</v>
      </c>
      <c r="B152" s="30" t="s">
        <v>150</v>
      </c>
      <c r="C152" s="30"/>
      <c r="D152" s="31">
        <f t="shared" ref="D152:D167" si="28">E152+F152</f>
        <v>0</v>
      </c>
      <c r="E152" s="31">
        <f>E153</f>
        <v>0</v>
      </c>
      <c r="F152" s="31">
        <f>F153</f>
        <v>0</v>
      </c>
      <c r="G152" s="31">
        <f t="shared" ref="G152:G167" si="29">H152+I152</f>
        <v>0</v>
      </c>
      <c r="H152" s="31">
        <f>H153</f>
        <v>0</v>
      </c>
      <c r="I152" s="31">
        <f>I153</f>
        <v>0</v>
      </c>
    </row>
    <row r="153" spans="1:9" ht="19.5" customHeight="1">
      <c r="A153" s="5"/>
      <c r="B153" s="6"/>
      <c r="C153" s="39" t="s">
        <v>64</v>
      </c>
      <c r="D153" s="27">
        <f t="shared" si="28"/>
        <v>0</v>
      </c>
      <c r="E153" s="14"/>
      <c r="F153" s="14"/>
      <c r="G153" s="27">
        <f t="shared" si="29"/>
        <v>0</v>
      </c>
      <c r="H153" s="14"/>
      <c r="I153" s="14"/>
    </row>
    <row r="154" spans="1:9" ht="23.25" customHeight="1">
      <c r="A154" s="29" t="s">
        <v>151</v>
      </c>
      <c r="B154" s="30" t="s">
        <v>152</v>
      </c>
      <c r="C154" s="30"/>
      <c r="D154" s="31">
        <f t="shared" si="28"/>
        <v>0</v>
      </c>
      <c r="E154" s="31">
        <f>E155</f>
        <v>0</v>
      </c>
      <c r="F154" s="31">
        <f>F155</f>
        <v>0</v>
      </c>
      <c r="G154" s="31">
        <f t="shared" si="29"/>
        <v>0</v>
      </c>
      <c r="H154" s="31">
        <f>H155</f>
        <v>0</v>
      </c>
      <c r="I154" s="31">
        <f>I155</f>
        <v>0</v>
      </c>
    </row>
    <row r="155" spans="1:9" ht="20.25" customHeight="1">
      <c r="A155" s="5"/>
      <c r="B155" s="6"/>
      <c r="C155" s="39" t="s">
        <v>64</v>
      </c>
      <c r="D155" s="27">
        <f t="shared" si="28"/>
        <v>0</v>
      </c>
      <c r="E155" s="14"/>
      <c r="F155" s="14"/>
      <c r="G155" s="27">
        <f t="shared" si="29"/>
        <v>0</v>
      </c>
      <c r="H155" s="14"/>
      <c r="I155" s="14"/>
    </row>
    <row r="156" spans="1:9" ht="31.5" customHeight="1">
      <c r="A156" s="29" t="s">
        <v>153</v>
      </c>
      <c r="B156" s="30" t="s">
        <v>154</v>
      </c>
      <c r="C156" s="30"/>
      <c r="D156" s="31">
        <f t="shared" si="28"/>
        <v>311000</v>
      </c>
      <c r="E156" s="31">
        <f>E157</f>
        <v>0</v>
      </c>
      <c r="F156" s="31">
        <f>F157</f>
        <v>311000</v>
      </c>
      <c r="G156" s="31">
        <f t="shared" si="29"/>
        <v>115535</v>
      </c>
      <c r="H156" s="31">
        <f>H157</f>
        <v>0</v>
      </c>
      <c r="I156" s="31">
        <f>I157</f>
        <v>115535</v>
      </c>
    </row>
    <row r="157" spans="1:9" ht="20.25" customHeight="1">
      <c r="A157" s="5"/>
      <c r="B157" s="6"/>
      <c r="C157" s="39" t="s">
        <v>64</v>
      </c>
      <c r="D157" s="27">
        <f t="shared" si="28"/>
        <v>311000</v>
      </c>
      <c r="E157" s="14"/>
      <c r="F157" s="14">
        <f>[2]Лист1!$D$35</f>
        <v>311000</v>
      </c>
      <c r="G157" s="27">
        <f t="shared" si="29"/>
        <v>115535</v>
      </c>
      <c r="H157" s="14"/>
      <c r="I157" s="14">
        <f>[2]Лист1!$E$35</f>
        <v>115535</v>
      </c>
    </row>
    <row r="158" spans="1:9" ht="23.25" customHeight="1">
      <c r="A158" s="29" t="s">
        <v>155</v>
      </c>
      <c r="B158" s="30" t="s">
        <v>156</v>
      </c>
      <c r="C158" s="30"/>
      <c r="D158" s="31">
        <f t="shared" si="28"/>
        <v>0</v>
      </c>
      <c r="E158" s="31">
        <f>E159</f>
        <v>0</v>
      </c>
      <c r="F158" s="31">
        <f>F159</f>
        <v>0</v>
      </c>
      <c r="G158" s="31">
        <f t="shared" si="29"/>
        <v>0</v>
      </c>
      <c r="H158" s="31">
        <f>H159</f>
        <v>0</v>
      </c>
      <c r="I158" s="31">
        <f>I159</f>
        <v>0</v>
      </c>
    </row>
    <row r="159" spans="1:9" ht="18.75" customHeight="1">
      <c r="A159" s="5"/>
      <c r="B159" s="6"/>
      <c r="C159" s="39" t="s">
        <v>64</v>
      </c>
      <c r="D159" s="27">
        <f t="shared" si="28"/>
        <v>0</v>
      </c>
      <c r="E159" s="14"/>
      <c r="F159" s="14"/>
      <c r="G159" s="27">
        <f t="shared" si="29"/>
        <v>0</v>
      </c>
      <c r="H159" s="14"/>
      <c r="I159" s="14"/>
    </row>
    <row r="160" spans="1:9" ht="23.25" customHeight="1">
      <c r="A160" s="29" t="s">
        <v>157</v>
      </c>
      <c r="B160" s="30" t="s">
        <v>158</v>
      </c>
      <c r="C160" s="30"/>
      <c r="D160" s="31">
        <f t="shared" si="28"/>
        <v>0</v>
      </c>
      <c r="E160" s="31">
        <f>E161</f>
        <v>0</v>
      </c>
      <c r="F160" s="31">
        <f>F161</f>
        <v>0</v>
      </c>
      <c r="G160" s="31">
        <f t="shared" si="29"/>
        <v>18310</v>
      </c>
      <c r="H160" s="31">
        <f>H161</f>
        <v>0</v>
      </c>
      <c r="I160" s="31">
        <f>I161</f>
        <v>18310</v>
      </c>
    </row>
    <row r="161" spans="1:9" ht="21" customHeight="1">
      <c r="A161" s="5"/>
      <c r="B161" s="6"/>
      <c r="C161" s="39" t="s">
        <v>64</v>
      </c>
      <c r="D161" s="27">
        <f t="shared" si="28"/>
        <v>0</v>
      </c>
      <c r="E161" s="14"/>
      <c r="F161" s="14">
        <f>[2]Лист1!$D$36-E161</f>
        <v>0</v>
      </c>
      <c r="G161" s="27">
        <f t="shared" si="29"/>
        <v>18310</v>
      </c>
      <c r="H161" s="14"/>
      <c r="I161" s="50">
        <f>[2]Лист1!$E$36-H161</f>
        <v>18310</v>
      </c>
    </row>
    <row r="162" spans="1:9" ht="27.75" customHeight="1">
      <c r="A162" s="29" t="s">
        <v>159</v>
      </c>
      <c r="B162" s="30" t="s">
        <v>160</v>
      </c>
      <c r="C162" s="30"/>
      <c r="D162" s="31">
        <f t="shared" si="28"/>
        <v>825100</v>
      </c>
      <c r="E162" s="31">
        <f>E163</f>
        <v>21100</v>
      </c>
      <c r="F162" s="31">
        <f>F163</f>
        <v>804000</v>
      </c>
      <c r="G162" s="31">
        <f t="shared" si="29"/>
        <v>556767.74</v>
      </c>
      <c r="H162" s="31">
        <f>H163</f>
        <v>5971.09</v>
      </c>
      <c r="I162" s="31">
        <f>I163</f>
        <v>550796.65</v>
      </c>
    </row>
    <row r="163" spans="1:9" ht="20.25" customHeight="1">
      <c r="A163" s="5"/>
      <c r="B163" s="6"/>
      <c r="C163" s="39" t="s">
        <v>64</v>
      </c>
      <c r="D163" s="27">
        <f t="shared" si="28"/>
        <v>825100</v>
      </c>
      <c r="E163" s="14">
        <f>[1]Sheet2!$E$130</f>
        <v>21100</v>
      </c>
      <c r="F163" s="14">
        <f>[2]Лист1!$D$37-E163</f>
        <v>804000</v>
      </c>
      <c r="G163" s="27">
        <f t="shared" si="29"/>
        <v>556767.74</v>
      </c>
      <c r="H163" s="14">
        <f>[1]Sheet2!$G$130</f>
        <v>5971.09</v>
      </c>
      <c r="I163" s="14">
        <f>[2]Лист1!$E$37-H163</f>
        <v>550796.65</v>
      </c>
    </row>
    <row r="164" spans="1:9" ht="28.5" customHeight="1">
      <c r="A164" s="29" t="s">
        <v>161</v>
      </c>
      <c r="B164" s="30" t="s">
        <v>162</v>
      </c>
      <c r="C164" s="30"/>
      <c r="D164" s="31">
        <f t="shared" si="28"/>
        <v>0</v>
      </c>
      <c r="E164" s="31">
        <f>E165</f>
        <v>0</v>
      </c>
      <c r="F164" s="31">
        <f>F165</f>
        <v>0</v>
      </c>
      <c r="G164" s="31">
        <f t="shared" si="29"/>
        <v>0</v>
      </c>
      <c r="H164" s="31">
        <f>H165</f>
        <v>0</v>
      </c>
      <c r="I164" s="31">
        <f>I165</f>
        <v>0</v>
      </c>
    </row>
    <row r="165" spans="1:9" ht="21" customHeight="1">
      <c r="A165" s="5"/>
      <c r="B165" s="6"/>
      <c r="C165" s="39" t="s">
        <v>64</v>
      </c>
      <c r="D165" s="27">
        <f t="shared" si="28"/>
        <v>0</v>
      </c>
      <c r="E165" s="14"/>
      <c r="F165" s="14"/>
      <c r="G165" s="27">
        <f t="shared" si="29"/>
        <v>0</v>
      </c>
      <c r="H165" s="14"/>
      <c r="I165" s="14"/>
    </row>
    <row r="166" spans="1:9" ht="26.25" customHeight="1">
      <c r="A166" s="29" t="s">
        <v>163</v>
      </c>
      <c r="B166" s="30" t="s">
        <v>164</v>
      </c>
      <c r="C166" s="30"/>
      <c r="D166" s="31">
        <f t="shared" si="28"/>
        <v>0</v>
      </c>
      <c r="E166" s="31">
        <f>E167</f>
        <v>0</v>
      </c>
      <c r="F166" s="31">
        <f>F167</f>
        <v>0</v>
      </c>
      <c r="G166" s="31">
        <f t="shared" si="29"/>
        <v>0</v>
      </c>
      <c r="H166" s="31">
        <f>H167</f>
        <v>0</v>
      </c>
      <c r="I166" s="31">
        <f>I167</f>
        <v>0</v>
      </c>
    </row>
    <row r="167" spans="1:9" ht="18" customHeight="1">
      <c r="A167" s="5"/>
      <c r="B167" s="6"/>
      <c r="C167" s="39" t="s">
        <v>64</v>
      </c>
      <c r="D167" s="27">
        <f t="shared" si="28"/>
        <v>0</v>
      </c>
      <c r="E167" s="14"/>
      <c r="F167" s="14">
        <f>[2]Лист1!$D$38</f>
        <v>0</v>
      </c>
      <c r="G167" s="27">
        <f t="shared" si="29"/>
        <v>0</v>
      </c>
      <c r="H167" s="14"/>
      <c r="I167" s="14">
        <f>[2]Лист1!$E$38</f>
        <v>0</v>
      </c>
    </row>
    <row r="168" spans="1:9" ht="26.25" customHeight="1">
      <c r="A168" s="24" t="s">
        <v>165</v>
      </c>
      <c r="B168" s="25" t="s">
        <v>166</v>
      </c>
      <c r="C168" s="25"/>
      <c r="D168" s="26">
        <f t="shared" ref="D168:I168" si="30">D169+D171</f>
        <v>0</v>
      </c>
      <c r="E168" s="26">
        <f t="shared" si="30"/>
        <v>0</v>
      </c>
      <c r="F168" s="26">
        <f t="shared" si="30"/>
        <v>0</v>
      </c>
      <c r="G168" s="26">
        <f t="shared" si="30"/>
        <v>0</v>
      </c>
      <c r="H168" s="26">
        <f t="shared" si="30"/>
        <v>0</v>
      </c>
      <c r="I168" s="26">
        <f t="shared" si="30"/>
        <v>0</v>
      </c>
    </row>
    <row r="169" spans="1:9" ht="39" customHeight="1">
      <c r="A169" s="29" t="s">
        <v>167</v>
      </c>
      <c r="B169" s="30" t="s">
        <v>168</v>
      </c>
      <c r="C169" s="30"/>
      <c r="D169" s="31">
        <f t="shared" ref="D169:D174" si="31">E169+F169</f>
        <v>0</v>
      </c>
      <c r="E169" s="31">
        <f>E170</f>
        <v>0</v>
      </c>
      <c r="F169" s="31">
        <f>F170</f>
        <v>0</v>
      </c>
      <c r="G169" s="31">
        <f t="shared" ref="G169:G174" si="32">H169+I169</f>
        <v>0</v>
      </c>
      <c r="H169" s="31">
        <f>H170</f>
        <v>0</v>
      </c>
      <c r="I169" s="31">
        <f>I170</f>
        <v>0</v>
      </c>
    </row>
    <row r="170" spans="1:9" ht="19.5" customHeight="1">
      <c r="A170" s="5"/>
      <c r="B170" s="6"/>
      <c r="C170" s="6"/>
      <c r="D170" s="27">
        <f t="shared" si="31"/>
        <v>0</v>
      </c>
      <c r="E170" s="14"/>
      <c r="F170" s="14"/>
      <c r="G170" s="27">
        <f t="shared" si="32"/>
        <v>0</v>
      </c>
      <c r="H170" s="14"/>
      <c r="I170" s="14"/>
    </row>
    <row r="171" spans="1:9" ht="39" customHeight="1">
      <c r="A171" s="29" t="s">
        <v>169</v>
      </c>
      <c r="B171" s="30" t="s">
        <v>170</v>
      </c>
      <c r="C171" s="30"/>
      <c r="D171" s="31">
        <f t="shared" si="31"/>
        <v>0</v>
      </c>
      <c r="E171" s="31">
        <f>E172</f>
        <v>0</v>
      </c>
      <c r="F171" s="31">
        <f>F172</f>
        <v>0</v>
      </c>
      <c r="G171" s="31">
        <f t="shared" si="32"/>
        <v>0</v>
      </c>
      <c r="H171" s="31">
        <f>H172</f>
        <v>0</v>
      </c>
      <c r="I171" s="31">
        <f>I172</f>
        <v>0</v>
      </c>
    </row>
    <row r="172" spans="1:9" ht="21.75" customHeight="1">
      <c r="A172" s="5"/>
      <c r="B172" s="6"/>
      <c r="C172" s="6"/>
      <c r="D172" s="27">
        <f t="shared" si="31"/>
        <v>0</v>
      </c>
      <c r="E172" s="14"/>
      <c r="F172" s="14"/>
      <c r="G172" s="27">
        <f t="shared" si="32"/>
        <v>0</v>
      </c>
      <c r="H172" s="14"/>
      <c r="I172" s="14"/>
    </row>
    <row r="173" spans="1:9" ht="23.25" customHeight="1">
      <c r="A173" s="24" t="s">
        <v>171</v>
      </c>
      <c r="B173" s="25" t="s">
        <v>172</v>
      </c>
      <c r="C173" s="25"/>
      <c r="D173" s="26">
        <f t="shared" si="31"/>
        <v>0</v>
      </c>
      <c r="E173" s="26">
        <f>E174</f>
        <v>0</v>
      </c>
      <c r="F173" s="26">
        <f>F174</f>
        <v>0</v>
      </c>
      <c r="G173" s="26">
        <f t="shared" si="32"/>
        <v>0</v>
      </c>
      <c r="H173" s="26">
        <f>H174</f>
        <v>0</v>
      </c>
      <c r="I173" s="26">
        <f>I174</f>
        <v>0</v>
      </c>
    </row>
    <row r="174" spans="1:9" ht="23.25" customHeight="1">
      <c r="A174" s="35"/>
      <c r="B174" s="36"/>
      <c r="C174" s="36"/>
      <c r="D174" s="27">
        <f t="shared" si="31"/>
        <v>0</v>
      </c>
      <c r="E174" s="37"/>
      <c r="F174" s="37"/>
      <c r="G174" s="27">
        <f t="shared" si="32"/>
        <v>0</v>
      </c>
      <c r="H174" s="37"/>
      <c r="I174" s="37"/>
    </row>
    <row r="175" spans="1:9" ht="23.25" customHeight="1">
      <c r="A175" s="21" t="s">
        <v>173</v>
      </c>
      <c r="B175" s="22" t="s">
        <v>174</v>
      </c>
      <c r="C175" s="22"/>
      <c r="D175" s="23">
        <f t="shared" ref="D175:I175" si="33">D176</f>
        <v>0</v>
      </c>
      <c r="E175" s="23">
        <f t="shared" si="33"/>
        <v>0</v>
      </c>
      <c r="F175" s="23">
        <f t="shared" si="33"/>
        <v>0</v>
      </c>
      <c r="G175" s="23">
        <f t="shared" si="33"/>
        <v>0</v>
      </c>
      <c r="H175" s="23">
        <f t="shared" si="33"/>
        <v>0</v>
      </c>
      <c r="I175" s="23">
        <f t="shared" si="33"/>
        <v>0</v>
      </c>
    </row>
    <row r="176" spans="1:9" ht="26.25" customHeight="1">
      <c r="A176" s="24" t="s">
        <v>175</v>
      </c>
      <c r="B176" s="25" t="s">
        <v>176</v>
      </c>
      <c r="C176" s="25"/>
      <c r="D176" s="26">
        <f>E176+F176</f>
        <v>0</v>
      </c>
      <c r="E176" s="28"/>
      <c r="F176" s="28"/>
      <c r="G176" s="26">
        <f>H176+I176</f>
        <v>0</v>
      </c>
      <c r="H176" s="28"/>
      <c r="I176" s="28"/>
    </row>
    <row r="177" spans="1:9">
      <c r="A177" s="8"/>
      <c r="B177" s="2"/>
      <c r="C177" s="2"/>
      <c r="D177" s="2"/>
      <c r="E177" s="2"/>
      <c r="F177" s="2"/>
      <c r="G177" s="2"/>
      <c r="H177" s="2"/>
      <c r="I177" s="2"/>
    </row>
    <row r="178" spans="1:9">
      <c r="A178" s="51" t="s">
        <v>207</v>
      </c>
      <c r="B178" s="52"/>
      <c r="C178" s="12"/>
      <c r="D178" s="55"/>
      <c r="E178" s="56"/>
      <c r="F178" s="57" t="s">
        <v>208</v>
      </c>
      <c r="G178" s="58"/>
      <c r="H178" s="2"/>
      <c r="I178" s="2"/>
    </row>
    <row r="179" spans="1:9">
      <c r="A179" s="2"/>
      <c r="B179" s="2"/>
      <c r="C179" s="2"/>
      <c r="D179" s="53" t="s">
        <v>177</v>
      </c>
      <c r="E179" s="54"/>
      <c r="F179" s="53" t="s">
        <v>178</v>
      </c>
      <c r="G179" s="54"/>
      <c r="H179" s="2"/>
      <c r="I179" s="2"/>
    </row>
    <row r="180" spans="1:9">
      <c r="A180" s="2"/>
      <c r="B180" s="2"/>
      <c r="C180" s="2"/>
      <c r="D180" s="2"/>
      <c r="E180" s="2"/>
      <c r="F180" s="2"/>
      <c r="G180" s="2"/>
      <c r="H180" s="2"/>
      <c r="I180" s="2"/>
    </row>
    <row r="181" spans="1:9">
      <c r="A181" s="51" t="s">
        <v>209</v>
      </c>
      <c r="B181" s="52"/>
      <c r="C181" s="12"/>
      <c r="D181" s="55"/>
      <c r="E181" s="56"/>
      <c r="F181" s="57" t="s">
        <v>210</v>
      </c>
      <c r="G181" s="58"/>
      <c r="H181" s="2"/>
      <c r="I181" s="2"/>
    </row>
    <row r="182" spans="1:9">
      <c r="A182" s="2"/>
      <c r="B182" s="2"/>
      <c r="C182" s="2"/>
      <c r="D182" s="53" t="s">
        <v>177</v>
      </c>
      <c r="E182" s="54"/>
      <c r="F182" s="53" t="s">
        <v>178</v>
      </c>
      <c r="G182" s="54"/>
      <c r="H182" s="2"/>
      <c r="I182" s="2"/>
    </row>
    <row r="183" spans="1:9">
      <c r="A183" s="2"/>
      <c r="B183" s="2"/>
      <c r="C183" s="2"/>
      <c r="D183" s="2"/>
      <c r="E183" s="2"/>
      <c r="F183" s="2"/>
      <c r="G183" s="2"/>
      <c r="H183" s="2"/>
      <c r="I183" s="2"/>
    </row>
    <row r="184" spans="1:9">
      <c r="A184" s="51" t="s">
        <v>179</v>
      </c>
      <c r="B184" s="52"/>
      <c r="C184" s="52"/>
      <c r="D184" s="52"/>
      <c r="E184" s="52"/>
      <c r="F184" s="2"/>
      <c r="G184" s="2"/>
      <c r="H184" s="2"/>
      <c r="I184" s="2"/>
    </row>
  </sheetData>
  <mergeCells count="20">
    <mergeCell ref="A178:B178"/>
    <mergeCell ref="D178:E178"/>
    <mergeCell ref="F178:G178"/>
    <mergeCell ref="A1:I2"/>
    <mergeCell ref="A3:I3"/>
    <mergeCell ref="A4:E4"/>
    <mergeCell ref="F4:I4"/>
    <mergeCell ref="A5:E5"/>
    <mergeCell ref="A6:E6"/>
    <mergeCell ref="A8:E8"/>
    <mergeCell ref="A9:B9"/>
    <mergeCell ref="D9:I9"/>
    <mergeCell ref="A184:E184"/>
    <mergeCell ref="D179:E179"/>
    <mergeCell ref="F179:G179"/>
    <mergeCell ref="A181:B181"/>
    <mergeCell ref="D181:E181"/>
    <mergeCell ref="F181:G181"/>
    <mergeCell ref="D182:E182"/>
    <mergeCell ref="F182:G182"/>
  </mergeCells>
  <pageMargins left="0.70866141732283472" right="0.11811023622047245" top="0.19685039370078741" bottom="0.19685039370078741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Normal="100" zoomScaleSheetLayoutView="100" workbookViewId="0">
      <selection activeCell="J21" sqref="J21"/>
    </sheetView>
  </sheetViews>
  <sheetFormatPr defaultRowHeight="15"/>
  <cols>
    <col min="1" max="1" width="50.7109375" style="1" customWidth="1"/>
    <col min="2" max="2" width="9.5703125" style="1" customWidth="1"/>
    <col min="3" max="8" width="11.7109375" style="1" customWidth="1"/>
    <col min="9" max="16384" width="9.140625" style="1"/>
  </cols>
  <sheetData>
    <row r="1" spans="1:8" ht="12.95" customHeight="1">
      <c r="A1" s="9"/>
      <c r="B1" s="9"/>
      <c r="C1" s="9"/>
      <c r="D1" s="9"/>
      <c r="E1" s="9"/>
      <c r="F1" s="9"/>
      <c r="G1" s="9"/>
      <c r="H1" s="9"/>
    </row>
    <row r="2" spans="1:8" ht="12.95" customHeight="1">
      <c r="A2" s="2"/>
      <c r="B2" s="2"/>
      <c r="C2" s="2"/>
      <c r="D2" s="2"/>
      <c r="E2" s="2"/>
      <c r="F2" s="2"/>
      <c r="G2" s="2"/>
      <c r="H2" s="2"/>
    </row>
    <row r="3" spans="1:8" ht="13.9" customHeight="1">
      <c r="A3" s="65" t="s">
        <v>180</v>
      </c>
      <c r="B3" s="66"/>
      <c r="C3" s="66"/>
      <c r="D3" s="66"/>
      <c r="E3" s="2"/>
      <c r="F3" s="2"/>
      <c r="G3" s="2"/>
      <c r="H3" s="2"/>
    </row>
    <row r="4" spans="1:8" ht="12.95" customHeight="1">
      <c r="A4" s="3"/>
      <c r="B4" s="3"/>
      <c r="C4" s="3"/>
      <c r="D4" s="3"/>
      <c r="E4" s="3"/>
      <c r="F4" s="3"/>
      <c r="G4" s="3"/>
      <c r="H4" s="3"/>
    </row>
    <row r="5" spans="1:8" ht="12.95" customHeight="1">
      <c r="A5" s="67" t="s">
        <v>5</v>
      </c>
      <c r="B5" s="68"/>
      <c r="C5" s="67" t="s">
        <v>6</v>
      </c>
      <c r="D5" s="68"/>
      <c r="E5" s="68"/>
      <c r="F5" s="68"/>
      <c r="G5" s="68"/>
      <c r="H5" s="68"/>
    </row>
    <row r="6" spans="1:8" ht="87" customHeight="1">
      <c r="A6" s="10" t="s">
        <v>7</v>
      </c>
      <c r="B6" s="10" t="s">
        <v>8</v>
      </c>
      <c r="C6" s="10" t="s">
        <v>9</v>
      </c>
      <c r="D6" s="10" t="s">
        <v>10</v>
      </c>
      <c r="E6" s="10" t="s">
        <v>11</v>
      </c>
      <c r="F6" s="10" t="s">
        <v>12</v>
      </c>
      <c r="G6" s="10" t="s">
        <v>10</v>
      </c>
      <c r="H6" s="10" t="s">
        <v>11</v>
      </c>
    </row>
    <row r="7" spans="1:8" ht="12.9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ht="13.9" customHeight="1">
      <c r="A8" s="5" t="s">
        <v>13</v>
      </c>
      <c r="B8" s="11" t="s">
        <v>14</v>
      </c>
      <c r="C8" s="7"/>
      <c r="D8" s="7"/>
      <c r="E8" s="7"/>
      <c r="F8" s="7"/>
      <c r="G8" s="7"/>
      <c r="H8" s="7"/>
    </row>
    <row r="9" spans="1:8" ht="13.9" customHeight="1">
      <c r="A9" s="5" t="s">
        <v>15</v>
      </c>
      <c r="B9" s="11" t="s">
        <v>16</v>
      </c>
      <c r="C9" s="7"/>
      <c r="D9" s="7"/>
      <c r="E9" s="7"/>
      <c r="F9" s="7"/>
      <c r="G9" s="7"/>
      <c r="H9" s="7"/>
    </row>
    <row r="10" spans="1:8" ht="13.9" customHeight="1">
      <c r="A10" s="5" t="s">
        <v>17</v>
      </c>
      <c r="B10" s="11" t="s">
        <v>18</v>
      </c>
      <c r="C10" s="7"/>
      <c r="D10" s="7"/>
      <c r="E10" s="7"/>
      <c r="F10" s="7"/>
      <c r="G10" s="7"/>
      <c r="H10" s="7"/>
    </row>
    <row r="11" spans="1:8" ht="13.9" customHeight="1">
      <c r="A11" s="5" t="s">
        <v>19</v>
      </c>
      <c r="B11" s="11" t="s">
        <v>20</v>
      </c>
      <c r="C11" s="7"/>
      <c r="D11" s="7"/>
      <c r="E11" s="7"/>
      <c r="F11" s="7"/>
      <c r="G11" s="7"/>
      <c r="H11" s="7"/>
    </row>
    <row r="12" spans="1:8" ht="13.9" customHeight="1">
      <c r="A12" s="5" t="s">
        <v>21</v>
      </c>
      <c r="B12" s="11" t="s">
        <v>22</v>
      </c>
      <c r="C12" s="7"/>
      <c r="D12" s="7"/>
      <c r="E12" s="7"/>
      <c r="F12" s="7"/>
      <c r="G12" s="7"/>
      <c r="H12" s="7"/>
    </row>
    <row r="13" spans="1:8" ht="13.9" customHeight="1">
      <c r="A13" s="5" t="s">
        <v>23</v>
      </c>
      <c r="B13" s="11" t="s">
        <v>24</v>
      </c>
      <c r="C13" s="7"/>
      <c r="D13" s="7"/>
      <c r="E13" s="7"/>
      <c r="F13" s="7"/>
      <c r="G13" s="7"/>
      <c r="H13" s="7"/>
    </row>
    <row r="14" spans="1:8" ht="13.9" customHeight="1">
      <c r="A14" s="5" t="s">
        <v>27</v>
      </c>
      <c r="B14" s="11" t="s">
        <v>28</v>
      </c>
      <c r="C14" s="7"/>
      <c r="D14" s="7"/>
      <c r="E14" s="7"/>
      <c r="F14" s="7"/>
      <c r="G14" s="7"/>
      <c r="H14" s="7"/>
    </row>
    <row r="15" spans="1:8" ht="13.9" customHeight="1">
      <c r="A15" s="5" t="s">
        <v>29</v>
      </c>
      <c r="B15" s="11" t="s">
        <v>30</v>
      </c>
      <c r="C15" s="7"/>
      <c r="D15" s="7"/>
      <c r="E15" s="7"/>
      <c r="F15" s="7"/>
      <c r="G15" s="7"/>
      <c r="H15" s="7"/>
    </row>
    <row r="16" spans="1:8" ht="13.9" customHeight="1">
      <c r="A16" s="5" t="s">
        <v>31</v>
      </c>
      <c r="B16" s="11" t="s">
        <v>32</v>
      </c>
      <c r="C16" s="7"/>
      <c r="D16" s="7"/>
      <c r="E16" s="7"/>
      <c r="F16" s="7"/>
      <c r="G16" s="7"/>
      <c r="H16" s="7"/>
    </row>
    <row r="17" spans="1:8" ht="13.9" customHeight="1">
      <c r="A17" s="5" t="s">
        <v>33</v>
      </c>
      <c r="B17" s="11" t="s">
        <v>34</v>
      </c>
      <c r="C17" s="7"/>
      <c r="D17" s="7"/>
      <c r="E17" s="7"/>
      <c r="F17" s="7"/>
      <c r="G17" s="7"/>
      <c r="H17" s="7"/>
    </row>
    <row r="18" spans="1:8" ht="13.9" customHeight="1">
      <c r="A18" s="5" t="s">
        <v>35</v>
      </c>
      <c r="B18" s="11" t="s">
        <v>36</v>
      </c>
      <c r="C18" s="7"/>
      <c r="D18" s="7"/>
      <c r="E18" s="7"/>
      <c r="F18" s="7"/>
      <c r="G18" s="7"/>
      <c r="H18" s="7"/>
    </row>
    <row r="19" spans="1:8" ht="13.9" customHeight="1">
      <c r="A19" s="5" t="s">
        <v>37</v>
      </c>
      <c r="B19" s="11" t="s">
        <v>38</v>
      </c>
      <c r="C19" s="7"/>
      <c r="D19" s="7"/>
      <c r="E19" s="7"/>
      <c r="F19" s="7"/>
      <c r="G19" s="7"/>
      <c r="H19" s="7"/>
    </row>
    <row r="20" spans="1:8" ht="13.9" customHeight="1">
      <c r="A20" s="5" t="s">
        <v>39</v>
      </c>
      <c r="B20" s="11" t="s">
        <v>40</v>
      </c>
      <c r="C20" s="7"/>
      <c r="D20" s="7"/>
      <c r="E20" s="7"/>
      <c r="F20" s="7"/>
      <c r="G20" s="7"/>
      <c r="H20" s="7"/>
    </row>
    <row r="21" spans="1:8" ht="13.9" customHeight="1">
      <c r="A21" s="5" t="s">
        <v>41</v>
      </c>
      <c r="B21" s="11" t="s">
        <v>42</v>
      </c>
      <c r="C21" s="7"/>
      <c r="D21" s="7"/>
      <c r="E21" s="7"/>
      <c r="F21" s="7"/>
      <c r="G21" s="7"/>
      <c r="H21" s="7"/>
    </row>
    <row r="22" spans="1:8" ht="13.9" customHeight="1">
      <c r="A22" s="5" t="s">
        <v>49</v>
      </c>
      <c r="B22" s="11" t="s">
        <v>50</v>
      </c>
      <c r="C22" s="7"/>
      <c r="D22" s="7"/>
      <c r="E22" s="7"/>
      <c r="F22" s="7"/>
      <c r="G22" s="7"/>
      <c r="H22" s="7"/>
    </row>
    <row r="23" spans="1:8" ht="13.9" customHeight="1">
      <c r="A23" s="5" t="s">
        <v>51</v>
      </c>
      <c r="B23" s="11" t="s">
        <v>52</v>
      </c>
      <c r="C23" s="7"/>
      <c r="D23" s="7"/>
      <c r="E23" s="7"/>
      <c r="F23" s="7"/>
      <c r="G23" s="7"/>
      <c r="H23" s="7"/>
    </row>
    <row r="24" spans="1:8" ht="13.9" customHeight="1">
      <c r="A24" s="5" t="s">
        <v>53</v>
      </c>
      <c r="B24" s="11" t="s">
        <v>54</v>
      </c>
      <c r="C24" s="7"/>
      <c r="D24" s="7"/>
      <c r="E24" s="7"/>
      <c r="F24" s="7"/>
      <c r="G24" s="7"/>
      <c r="H24" s="7"/>
    </row>
    <row r="25" spans="1:8" ht="13.9" customHeight="1">
      <c r="A25" s="5" t="s">
        <v>55</v>
      </c>
      <c r="B25" s="11" t="s">
        <v>56</v>
      </c>
      <c r="C25" s="7"/>
      <c r="D25" s="7"/>
      <c r="E25" s="7"/>
      <c r="F25" s="7"/>
      <c r="G25" s="7"/>
      <c r="H25" s="7"/>
    </row>
    <row r="26" spans="1:8" ht="13.9" customHeight="1">
      <c r="A26" s="5" t="s">
        <v>57</v>
      </c>
      <c r="B26" s="11" t="s">
        <v>58</v>
      </c>
      <c r="C26" s="7"/>
      <c r="D26" s="7"/>
      <c r="E26" s="7"/>
      <c r="F26" s="7"/>
      <c r="G26" s="7"/>
      <c r="H26" s="7"/>
    </row>
    <row r="27" spans="1:8" ht="13.9" customHeight="1">
      <c r="A27" s="5" t="s">
        <v>59</v>
      </c>
      <c r="B27" s="11" t="s">
        <v>60</v>
      </c>
      <c r="C27" s="7"/>
      <c r="D27" s="7"/>
      <c r="E27" s="7"/>
      <c r="F27" s="7"/>
      <c r="G27" s="7"/>
      <c r="H27" s="7"/>
    </row>
    <row r="28" spans="1:8" ht="13.9" customHeight="1">
      <c r="A28" s="5" t="s">
        <v>79</v>
      </c>
      <c r="B28" s="11" t="s">
        <v>80</v>
      </c>
      <c r="C28" s="7"/>
      <c r="D28" s="7"/>
      <c r="E28" s="7"/>
      <c r="F28" s="7"/>
      <c r="G28" s="7"/>
      <c r="H28" s="7"/>
    </row>
    <row r="29" spans="1:8" ht="13.9" customHeight="1">
      <c r="A29" s="5" t="s">
        <v>81</v>
      </c>
      <c r="B29" s="11" t="s">
        <v>82</v>
      </c>
      <c r="C29" s="7"/>
      <c r="D29" s="7"/>
      <c r="E29" s="7"/>
      <c r="F29" s="7"/>
      <c r="G29" s="7"/>
      <c r="H29" s="7"/>
    </row>
    <row r="30" spans="1:8" ht="13.9" customHeight="1">
      <c r="A30" s="5" t="s">
        <v>83</v>
      </c>
      <c r="B30" s="11" t="s">
        <v>84</v>
      </c>
      <c r="C30" s="7"/>
      <c r="D30" s="7"/>
      <c r="E30" s="7"/>
      <c r="F30" s="7"/>
      <c r="G30" s="7"/>
      <c r="H30" s="7"/>
    </row>
    <row r="31" spans="1:8" ht="13.9" customHeight="1">
      <c r="A31" s="5" t="s">
        <v>85</v>
      </c>
      <c r="B31" s="11" t="s">
        <v>86</v>
      </c>
      <c r="C31" s="7"/>
      <c r="D31" s="7"/>
      <c r="E31" s="7"/>
      <c r="F31" s="7"/>
      <c r="G31" s="7"/>
      <c r="H31" s="7"/>
    </row>
    <row r="32" spans="1:8" ht="13.9" customHeight="1">
      <c r="A32" s="5" t="s">
        <v>87</v>
      </c>
      <c r="B32" s="11" t="s">
        <v>88</v>
      </c>
      <c r="C32" s="7"/>
      <c r="D32" s="7"/>
      <c r="E32" s="7"/>
      <c r="F32" s="7"/>
      <c r="G32" s="7"/>
      <c r="H32" s="7"/>
    </row>
    <row r="33" spans="1:8" ht="13.9" customHeight="1">
      <c r="A33" s="5" t="s">
        <v>89</v>
      </c>
      <c r="B33" s="11" t="s">
        <v>90</v>
      </c>
      <c r="C33" s="7"/>
      <c r="D33" s="7"/>
      <c r="E33" s="7"/>
      <c r="F33" s="7"/>
      <c r="G33" s="7"/>
      <c r="H33" s="7"/>
    </row>
    <row r="34" spans="1:8" ht="13.9" customHeight="1">
      <c r="A34" s="5" t="s">
        <v>91</v>
      </c>
      <c r="B34" s="11" t="s">
        <v>92</v>
      </c>
      <c r="C34" s="7"/>
      <c r="D34" s="7"/>
      <c r="E34" s="7"/>
      <c r="F34" s="7"/>
      <c r="G34" s="7"/>
      <c r="H34" s="7"/>
    </row>
    <row r="35" spans="1:8" ht="13.9" customHeight="1">
      <c r="A35" s="5" t="s">
        <v>93</v>
      </c>
      <c r="B35" s="11" t="s">
        <v>94</v>
      </c>
      <c r="C35" s="7"/>
      <c r="D35" s="7"/>
      <c r="E35" s="7"/>
      <c r="F35" s="7"/>
      <c r="G35" s="7"/>
      <c r="H35" s="7"/>
    </row>
    <row r="36" spans="1:8" ht="13.9" customHeight="1">
      <c r="A36" s="5" t="s">
        <v>117</v>
      </c>
      <c r="B36" s="11" t="s">
        <v>118</v>
      </c>
      <c r="C36" s="7"/>
      <c r="D36" s="7"/>
      <c r="E36" s="7"/>
      <c r="F36" s="7"/>
      <c r="G36" s="7"/>
      <c r="H36" s="7"/>
    </row>
    <row r="37" spans="1:8" ht="13.9" customHeight="1">
      <c r="A37" s="5" t="s">
        <v>139</v>
      </c>
      <c r="B37" s="11" t="s">
        <v>140</v>
      </c>
      <c r="C37" s="7"/>
      <c r="D37" s="7"/>
      <c r="E37" s="7"/>
      <c r="F37" s="7"/>
      <c r="G37" s="7"/>
      <c r="H37" s="7"/>
    </row>
    <row r="38" spans="1:8" ht="13.9" customHeight="1">
      <c r="A38" s="5" t="s">
        <v>141</v>
      </c>
      <c r="B38" s="11" t="s">
        <v>142</v>
      </c>
      <c r="C38" s="7"/>
      <c r="D38" s="7"/>
      <c r="E38" s="7"/>
      <c r="F38" s="7"/>
      <c r="G38" s="7"/>
      <c r="H38" s="7"/>
    </row>
    <row r="39" spans="1:8" ht="13.9" customHeight="1">
      <c r="A39" s="5" t="s">
        <v>143</v>
      </c>
      <c r="B39" s="11" t="s">
        <v>144</v>
      </c>
      <c r="C39" s="7"/>
      <c r="D39" s="7"/>
      <c r="E39" s="7"/>
      <c r="F39" s="7"/>
      <c r="G39" s="7"/>
      <c r="H39" s="7"/>
    </row>
    <row r="40" spans="1:8" ht="13.9" customHeight="1">
      <c r="A40" s="5" t="s">
        <v>145</v>
      </c>
      <c r="B40" s="11" t="s">
        <v>146</v>
      </c>
      <c r="C40" s="7"/>
      <c r="D40" s="7"/>
      <c r="E40" s="7"/>
      <c r="F40" s="7"/>
      <c r="G40" s="7"/>
      <c r="H40" s="7"/>
    </row>
    <row r="41" spans="1:8" ht="13.9" customHeight="1">
      <c r="A41" s="5" t="s">
        <v>147</v>
      </c>
      <c r="B41" s="11" t="s">
        <v>148</v>
      </c>
      <c r="C41" s="7"/>
      <c r="D41" s="7"/>
      <c r="E41" s="7"/>
      <c r="F41" s="7"/>
      <c r="G41" s="7"/>
      <c r="H41" s="7"/>
    </row>
    <row r="42" spans="1:8" ht="13.9" customHeight="1">
      <c r="A42" s="5" t="s">
        <v>175</v>
      </c>
      <c r="B42" s="11" t="s">
        <v>176</v>
      </c>
      <c r="C42" s="7"/>
      <c r="D42" s="7"/>
      <c r="E42" s="7"/>
      <c r="F42" s="7"/>
      <c r="G42" s="7"/>
      <c r="H42" s="7"/>
    </row>
  </sheetData>
  <mergeCells count="3">
    <mergeCell ref="A3:D3"/>
    <mergeCell ref="A5:B5"/>
    <mergeCell ref="C5:H5"/>
  </mergeCells>
  <pageMargins left="0.7" right="0.7" top="0.75" bottom="0.75" header="0.3" footer="0.3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8EA0D23-5D01-46B4-890F-DAE07DE251F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ст. 241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Главбух</cp:lastModifiedBy>
  <cp:lastPrinted>2021-07-01T14:18:09Z</cp:lastPrinted>
  <dcterms:created xsi:type="dcterms:W3CDTF">2020-08-11T08:46:14Z</dcterms:created>
  <dcterms:modified xsi:type="dcterms:W3CDTF">2021-07-02T07:54:24Z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v_kosgu_7.xlsx</vt:lpwstr>
  </property>
  <property fmtid="{D5CDD505-2E9C-101B-9397-08002B2CF9AE}" pid="3" name="Название отчета">
    <vt:lpwstr>v_kosgu_7.xlsx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m0028h</vt:lpwstr>
  </property>
  <property fmtid="{D5CDD505-2E9C-101B-9397-08002B2CF9AE}" pid="10" name="Шаблон">
    <vt:lpwstr>v_kosgu.xlt</vt:lpwstr>
  </property>
  <property fmtid="{D5CDD505-2E9C-101B-9397-08002B2CF9AE}" pid="11" name="Локальная база">
    <vt:lpwstr>не используется</vt:lpwstr>
  </property>
</Properties>
</file>