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95" i="2"/>
  <c r="H131" l="1"/>
  <c r="H19"/>
  <c r="H18" s="1"/>
  <c r="F117"/>
  <c r="G117"/>
  <c r="F73"/>
  <c r="G122"/>
  <c r="F126"/>
  <c r="G99"/>
  <c r="F118"/>
  <c r="H91"/>
  <c r="F100"/>
  <c r="H74"/>
  <c r="E126"/>
  <c r="H59"/>
  <c r="F123"/>
  <c r="E123" s="1"/>
  <c r="F79"/>
  <c r="F125"/>
  <c r="F127"/>
  <c r="F93"/>
  <c r="F94"/>
  <c r="F82"/>
  <c r="F84"/>
  <c r="F68"/>
  <c r="F59"/>
  <c r="F54"/>
  <c r="F46"/>
  <c r="F39"/>
  <c r="F37"/>
  <c r="F34"/>
  <c r="F30"/>
  <c r="F21"/>
  <c r="F20"/>
  <c r="F19"/>
  <c r="G125"/>
  <c r="F120" l="1"/>
  <c r="H81" l="1"/>
  <c r="F81"/>
  <c r="H83" l="1"/>
  <c r="H80" s="1"/>
  <c r="H120" l="1"/>
  <c r="H17" l="1"/>
  <c r="E120" l="1"/>
  <c r="G127"/>
  <c r="H78"/>
  <c r="H77" s="1"/>
  <c r="F92"/>
  <c r="G78"/>
  <c r="G77" s="1"/>
  <c r="F78"/>
  <c r="F77" s="1"/>
  <c r="E78"/>
  <c r="E77" s="1"/>
  <c r="E117"/>
  <c r="E122"/>
  <c r="H29"/>
  <c r="G118"/>
  <c r="E125"/>
  <c r="F109"/>
  <c r="F108" s="1"/>
  <c r="F107" s="1"/>
  <c r="F102" s="1"/>
  <c r="G124"/>
  <c r="H109"/>
  <c r="G121"/>
  <c r="G123"/>
  <c r="H88"/>
  <c r="E127"/>
  <c r="E118"/>
  <c r="E108"/>
  <c r="E107" s="1"/>
  <c r="E99"/>
  <c r="G120" l="1"/>
  <c r="G119" s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F80" s="1"/>
  <c r="G84"/>
  <c r="G83" s="1"/>
  <c r="E84"/>
  <c r="E83" s="1"/>
  <c r="E72"/>
  <c r="G74"/>
  <c r="F74"/>
  <c r="E74"/>
  <c r="H72"/>
  <c r="H71" s="1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E80" l="1"/>
  <c r="E82"/>
  <c r="E81" s="1"/>
  <c r="G80"/>
  <c r="G82"/>
  <c r="G81" s="1"/>
  <c r="H35"/>
  <c r="H32" s="1"/>
  <c r="H86"/>
  <c r="F55"/>
  <c r="H55"/>
  <c r="H22"/>
  <c r="H43"/>
  <c r="E76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H116"/>
  <c r="E116"/>
  <c r="F119"/>
  <c r="H119"/>
  <c r="H115" s="1"/>
  <c r="E119"/>
  <c r="F128"/>
  <c r="G128"/>
  <c r="H128"/>
  <c r="E128"/>
  <c r="F134"/>
  <c r="G134"/>
  <c r="H134"/>
  <c r="E134"/>
  <c r="E115" l="1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H14" s="1"/>
  <c r="F96"/>
  <c r="F95" s="1"/>
  <c r="F14" s="1"/>
  <c r="E96"/>
  <c r="E95" s="1"/>
  <c r="E14" s="1"/>
</calcChain>
</file>

<file path=xl/sharedStrings.xml><?xml version="1.0" encoding="utf-8"?>
<sst xmlns="http://schemas.openxmlformats.org/spreadsheetml/2006/main" count="465" uniqueCount="251">
  <si>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</si>
  <si>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</si>
  <si>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</si>
  <si>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</si>
  <si>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</si>
  <si>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</si>
  <si>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</si>
  <si>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</si>
  <si>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</si>
  <si>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</si>
  <si>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</si>
  <si>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</si>
  <si>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</si>
  <si>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</si>
  <si>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</si>
  <si>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</si>
  <si>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</si>
  <si>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</si>
  <si>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</si>
  <si>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</si>
  <si>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</si>
  <si>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</si>
  <si>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</si>
  <si>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</si>
  <si>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</si>
  <si>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</si>
  <si>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</si>
  <si>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</si>
  <si>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</si>
  <si>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</si>
  <si>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</si>
  <si>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</si>
  <si>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</si>
  <si>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</si>
  <si>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</si>
  <si>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</si>
  <si>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</si>
  <si>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</si>
  <si>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</si>
  <si>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</si>
  <si>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</si>
  <si>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</si>
  <si>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</si>
  <si>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</si>
  <si>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</si>
  <si>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</si>
  <si>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</si>
  <si>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</si>
  <si>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</si>
  <si>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</si>
  <si>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</si>
  <si>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</si>
  <si>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</si>
  <si>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</si>
  <si>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</si>
  <si>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</si>
  <si>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</si>
  <si>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</si>
  <si>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</si>
  <si>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</si>
  <si>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</si>
  <si>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</si>
  <si>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</si>
  <si>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</si>
  <si>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</si>
  <si>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</si>
  <si>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</si>
  <si>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</si>
  <si>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</si>
  <si>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</si>
  <si>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</si>
  <si>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</si>
  <si>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</si>
  <si>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</si>
  <si>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</si>
  <si>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</si>
  <si>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</si>
  <si>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</si>
  <si>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</si>
  <si>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</si>
  <si>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</si>
  <si>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</si>
  <si>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</si>
  <si>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</si>
  <si>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</si>
  <si>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</si>
  <si>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</si>
  <si>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</si>
  <si>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</si>
  <si>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</si>
  <si>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</si>
  <si>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</si>
  <si>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</si>
  <si>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</si>
  <si>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</si>
  <si>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</si>
  <si>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</si>
  <si>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</si>
  <si>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</si>
  <si>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</si>
  <si>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</si>
  <si>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</si>
  <si>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</si>
  <si>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</si>
  <si>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</si>
  <si>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</si>
  <si>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</si>
  <si>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</si>
  <si>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</si>
  <si>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</si>
  <si>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</si>
  <si>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</si>
  <si>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</si>
  <si>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</si>
  <si>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</si>
  <si>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</si>
  <si>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</si>
  <si>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</si>
  <si>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</si>
  <si>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</si>
  <si>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</si>
  <si>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</si>
  <si>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</si>
  <si>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</si>
  <si>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</si>
  <si>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</si>
  <si>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</si>
  <si>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</si>
  <si>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</si>
  <si>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</si>
  <si>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</si>
  <si>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</si>
  <si>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</si>
  <si>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</si>
  <si>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</si>
  <si>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</si>
  <si>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</si>
  <si>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</si>
  <si>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</si>
  <si>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</si>
  <si>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</si>
  <si>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</si>
  <si>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</si>
  <si>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</si>
  <si>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</si>
  <si>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</si>
  <si>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</si>
  <si>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</si>
  <si>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</si>
  <si>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</si>
  <si>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</si>
  <si>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</si>
  <si>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</si>
  <si>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</si>
  <si>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</si>
  <si>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</si>
  <si>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</si>
  <si>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</si>
  <si>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</si>
  <si>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</si>
  <si>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</si>
  <si>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</si>
  <si>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</si>
  <si>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</si>
  <si>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</si>
  <si>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</si>
  <si>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</si>
  <si>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</si>
  <si>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</si>
  <si>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</si>
  <si>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</si>
  <si>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</si>
  <si>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</si>
  <si>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</si>
  <si>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</si>
  <si>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</si>
  <si>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</si>
  <si>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</si>
  <si>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</si>
  <si>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</si>
  <si>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</si>
  <si>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</si>
  <si>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</si>
  <si>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</si>
  <si>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</si>
  <si>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</si>
  <si>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</si>
  <si>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</si>
  <si>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</si>
  <si>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</si>
  <si>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</si>
  <si>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</si>
  <si>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</si>
  <si>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</si>
  <si>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</si>
  <si>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</si>
  <si>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</si>
  <si>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</si>
  <si>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</si>
  <si>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</si>
  <si>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</si>
  <si>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</si>
  <si>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</si>
  <si>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</si>
  <si>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</si>
  <si>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</si>
  <si>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</si>
  <si>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</si>
  <si>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</si>
  <si>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</si>
  <si>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</si>
  <si>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</si>
  <si>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</si>
  <si>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</si>
  <si>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</si>
  <si>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</si>
  <si>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</si>
  <si>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</si>
  <si>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</si>
  <si>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</si>
  <si>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</si>
  <si>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</si>
  <si>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</si>
  <si>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</si>
  <si>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</si>
  <si>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</si>
  <si>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</si>
  <si>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</si>
  <si>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</si>
  <si>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</si>
  <si>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</si>
  <si>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</si>
  <si>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</si>
  <si>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</si>
  <si>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</si>
  <si>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</si>
  <si>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</si>
  <si>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</si>
  <si>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</si>
  <si>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</si>
  <si>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</si>
  <si>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</si>
  <si>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</si>
  <si>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</si>
  <si>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межбюджетные трансферты на ремонт теплотрассы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</si>
  <si>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</si>
  <si>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на 01.12.2021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</si>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</sst>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0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topLeftCell="B1" zoomScaleNormal="100" workbookViewId="0">
      <selection activeCell="H96" sqref="H96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8" t="s">
        <v>160</v>
      </c>
      <c r="D2" s="99"/>
      <c r="E2" s="99"/>
      <c r="F2" s="99"/>
      <c r="G2" s="99"/>
      <c r="H2" s="81"/>
      <c r="I2" s="9"/>
    </row>
    <row r="3" spans="1:11" ht="13.5" customHeight="1">
      <c r="C3" s="96" t="s">
        <v>246</v>
      </c>
      <c r="D3" s="96"/>
      <c r="E3" s="96"/>
      <c r="F3" s="96"/>
      <c r="G3" s="10"/>
      <c r="H3" s="82"/>
    </row>
    <row r="4" spans="1:11" ht="12.75" customHeight="1">
      <c r="A4" s="95" t="s">
        <v>161</v>
      </c>
      <c r="B4" s="95"/>
      <c r="C4" s="97" t="s">
        <v>202</v>
      </c>
      <c r="D4" s="97"/>
      <c r="E4" s="97"/>
      <c r="F4" s="97"/>
      <c r="G4" s="11"/>
      <c r="H4" s="82"/>
    </row>
    <row r="5" spans="1:11" ht="15.75" hidden="1" customHeight="1">
      <c r="C5" s="12"/>
      <c r="D5" s="100" t="s">
        <v>0</v>
      </c>
      <c r="E5" s="100"/>
      <c r="F5" s="100"/>
      <c r="G5" s="11"/>
      <c r="H5" s="82"/>
    </row>
    <row r="6" spans="1:11" ht="15.75" hidden="1" customHeight="1">
      <c r="C6" s="12"/>
      <c r="D6" s="101" t="s">
        <v>1</v>
      </c>
      <c r="E6" s="101"/>
      <c r="F6" s="101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95" t="s">
        <v>2</v>
      </c>
      <c r="B8" s="95"/>
      <c r="C8" s="12"/>
      <c r="D8" s="12"/>
      <c r="E8" s="12"/>
      <c r="F8" s="16"/>
      <c r="G8" s="11"/>
      <c r="H8" s="82"/>
    </row>
    <row r="9" spans="1:11" ht="14.1" customHeight="1">
      <c r="C9" s="102" t="s">
        <v>162</v>
      </c>
      <c r="D9" s="102"/>
      <c r="E9" s="102"/>
      <c r="F9" s="102"/>
      <c r="G9" s="102"/>
      <c r="H9" s="102"/>
      <c r="I9" s="17"/>
    </row>
    <row r="10" spans="1:11" ht="12.95" customHeight="1">
      <c r="A10" s="93" t="s">
        <v>4</v>
      </c>
      <c r="B10" s="93" t="s">
        <v>5</v>
      </c>
      <c r="C10" s="103" t="s">
        <v>3</v>
      </c>
      <c r="D10" s="105" t="s">
        <v>4</v>
      </c>
      <c r="E10" s="105" t="s">
        <v>163</v>
      </c>
      <c r="F10" s="108" t="s">
        <v>217</v>
      </c>
      <c r="G10" s="105" t="s">
        <v>164</v>
      </c>
      <c r="H10" s="108" t="s">
        <v>165</v>
      </c>
      <c r="I10" s="18"/>
    </row>
    <row r="11" spans="1:11" ht="12" customHeight="1">
      <c r="A11" s="94"/>
      <c r="B11" s="94"/>
      <c r="C11" s="104"/>
      <c r="D11" s="106"/>
      <c r="E11" s="106"/>
      <c r="F11" s="109"/>
      <c r="G11" s="106"/>
      <c r="H11" s="109"/>
      <c r="I11" s="19"/>
    </row>
    <row r="12" spans="1:11" ht="27.75" customHeight="1">
      <c r="A12" s="94"/>
      <c r="B12" s="94"/>
      <c r="C12" s="104"/>
      <c r="D12" s="107"/>
      <c r="E12" s="107"/>
      <c r="F12" s="109"/>
      <c r="G12" s="107"/>
      <c r="H12" s="109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34805224.539999999</v>
      </c>
      <c r="F14" s="29">
        <f>F16+F95</f>
        <v>56407724.539999999</v>
      </c>
      <c r="G14" s="30">
        <f>G16+G95</f>
        <v>14018935.879999999</v>
      </c>
      <c r="H14" s="30">
        <f>H16+H95</f>
        <v>34843683.799999997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21256000</v>
      </c>
      <c r="G16" s="45">
        <f>G17+G22+G28+G32+G40+G43+G55+G63+G76+G86</f>
        <v>0</v>
      </c>
      <c r="H16" s="45">
        <f>H17+H22+H28+H32+H40+H43+H55+H63+H76+H86</f>
        <v>20318476.960000001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6760890.9199999999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6760890.9199999999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f>6722690.09</f>
        <v>6722690.0899999999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-5743.26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43944.09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1635986.04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1635986.04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749866.63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5318.92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1007853.93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-127053.44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45417.8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45417.8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45417.8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7211484.1799999988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528701.88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v>528701.88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6682782.2999999989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4558618.5199999996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4558618.5199999996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2124163.7799999998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2124163.7799999998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1299082.3500000001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815273.49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815273.49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815273.49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192</v>
      </c>
      <c r="C49" s="54" t="s">
        <v>195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193</v>
      </c>
      <c r="C50" s="60" t="s">
        <v>196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194</v>
      </c>
      <c r="C51" s="60" t="s">
        <v>197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483808.86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483808.86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483808.86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500000</v>
      </c>
      <c r="G63" s="51">
        <f>G64+G66+G71</f>
        <v>0</v>
      </c>
      <c r="H63" s="51">
        <f>H64+H66+H71</f>
        <v>3052059.91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198</v>
      </c>
      <c r="C69" s="72" t="s">
        <v>200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199</v>
      </c>
      <c r="C70" s="72" t="s">
        <v>201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500000</v>
      </c>
      <c r="G71" s="57">
        <f>G72+G74</f>
        <v>0</v>
      </c>
      <c r="H71" s="57">
        <f>H72+H74</f>
        <v>3052059.91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500000</v>
      </c>
      <c r="G72" s="68">
        <f>G73</f>
        <v>0</v>
      </c>
      <c r="H72" s="68">
        <f>H73</f>
        <v>3029987.91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500000</f>
        <v>500000</v>
      </c>
      <c r="G73" s="63"/>
      <c r="H73" s="63">
        <v>3029987.91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22072</v>
      </c>
      <c r="I74" s="31"/>
    </row>
    <row r="75" spans="1:9" ht="33.75" customHeight="1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>
        <v>22072</v>
      </c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119031.18</v>
      </c>
      <c r="I76" s="31"/>
    </row>
    <row r="77" spans="1:9">
      <c r="A77" s="1" t="s">
        <v>9</v>
      </c>
      <c r="B77" s="2" t="s">
        <v>227</v>
      </c>
      <c r="C77" s="3" t="s">
        <v>228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229</v>
      </c>
      <c r="C78" s="3" t="s">
        <v>230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231</v>
      </c>
      <c r="C79" s="3" t="s">
        <v>232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224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119031.18</v>
      </c>
      <c r="I80" s="31"/>
    </row>
    <row r="81" spans="1:9" ht="57">
      <c r="A81" s="64"/>
      <c r="B81" s="71" t="s">
        <v>233</v>
      </c>
      <c r="C81" s="77" t="s">
        <v>245</v>
      </c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94031.18</v>
      </c>
      <c r="I81" s="31"/>
    </row>
    <row r="82" spans="1:9" ht="57">
      <c r="A82" s="64"/>
      <c r="B82" s="2" t="s">
        <v>234</v>
      </c>
      <c r="C82" s="60" t="s">
        <v>226</v>
      </c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94031.18</v>
      </c>
      <c r="I82" s="31"/>
    </row>
    <row r="83" spans="1:9" ht="68.25">
      <c r="A83" s="70" t="s">
        <v>9</v>
      </c>
      <c r="B83" s="71" t="s">
        <v>222</v>
      </c>
      <c r="C83" s="77" t="s">
        <v>225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25000</v>
      </c>
      <c r="I83" s="31"/>
    </row>
    <row r="84" spans="1:9" ht="57">
      <c r="A84" s="58" t="s">
        <v>9</v>
      </c>
      <c r="B84" s="2" t="s">
        <v>223</v>
      </c>
      <c r="C84" s="60" t="s">
        <v>226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25000</v>
      </c>
      <c r="I84" s="31"/>
    </row>
    <row r="85" spans="1:9" hidden="1">
      <c r="A85" s="58" t="s">
        <v>9</v>
      </c>
      <c r="B85" s="59"/>
      <c r="C85" s="60"/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124</v>
      </c>
      <c r="C86" s="48" t="s">
        <v>123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194524.58000000002</v>
      </c>
      <c r="I86" s="31"/>
    </row>
    <row r="87" spans="1:9">
      <c r="A87" s="52" t="s">
        <v>9</v>
      </c>
      <c r="B87" s="53" t="s">
        <v>188</v>
      </c>
      <c r="C87" s="66" t="s">
        <v>189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190</v>
      </c>
      <c r="C88" s="78" t="s">
        <v>191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214</v>
      </c>
      <c r="C89" s="78" t="s">
        <v>191</v>
      </c>
      <c r="D89" s="43"/>
      <c r="E89" s="44"/>
      <c r="F89" s="79"/>
      <c r="G89" s="79"/>
      <c r="H89" s="63">
        <v>0</v>
      </c>
      <c r="I89" s="31"/>
    </row>
    <row r="90" spans="1:9">
      <c r="A90" s="52" t="s">
        <v>9</v>
      </c>
      <c r="B90" s="53" t="s">
        <v>126</v>
      </c>
      <c r="C90" s="54" t="s">
        <v>125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194524.58000000002</v>
      </c>
      <c r="I90" s="31"/>
    </row>
    <row r="91" spans="1:9">
      <c r="A91" s="58" t="s">
        <v>9</v>
      </c>
      <c r="B91" s="59" t="s">
        <v>128</v>
      </c>
      <c r="C91" s="60" t="s">
        <v>127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194524.58000000002</v>
      </c>
      <c r="I91" s="31"/>
    </row>
    <row r="92" spans="1:9" ht="23.25">
      <c r="A92" s="58" t="s">
        <v>9</v>
      </c>
      <c r="B92" s="59" t="s">
        <v>129</v>
      </c>
      <c r="C92" s="60" t="s">
        <v>209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130</v>
      </c>
      <c r="C93" s="60" t="s">
        <v>210</v>
      </c>
      <c r="D93" s="61" t="s">
        <v>9</v>
      </c>
      <c r="E93" s="62"/>
      <c r="F93" s="63">
        <f>50000</f>
        <v>50000</v>
      </c>
      <c r="G93" s="63"/>
      <c r="H93" s="63">
        <v>173555.5</v>
      </c>
      <c r="I93" s="31"/>
    </row>
    <row r="94" spans="1:9" ht="23.25">
      <c r="A94" s="58" t="s">
        <v>9</v>
      </c>
      <c r="B94" s="59" t="s">
        <v>131</v>
      </c>
      <c r="C94" s="60" t="s">
        <v>211</v>
      </c>
      <c r="D94" s="61" t="s">
        <v>9</v>
      </c>
      <c r="E94" s="62"/>
      <c r="F94" s="63">
        <f>40000</f>
        <v>40000</v>
      </c>
      <c r="G94" s="63"/>
      <c r="H94" s="63">
        <v>20969.080000000002</v>
      </c>
      <c r="I94" s="31"/>
    </row>
    <row r="95" spans="1:9" ht="16.5" customHeight="1">
      <c r="A95" s="40" t="s">
        <v>9</v>
      </c>
      <c r="B95" s="41" t="s">
        <v>133</v>
      </c>
      <c r="C95" s="42" t="s">
        <v>132</v>
      </c>
      <c r="D95" s="43" t="s">
        <v>9</v>
      </c>
      <c r="E95" s="44">
        <f>E96+E128+E134</f>
        <v>34805224.539999999</v>
      </c>
      <c r="F95" s="45">
        <f>F96+F128+F134</f>
        <v>35151724.539999999</v>
      </c>
      <c r="G95" s="45">
        <f t="shared" ref="G95" si="8">G96+G128+G134</f>
        <v>14018935.879999999</v>
      </c>
      <c r="H95" s="45">
        <f>H96+H128+H134+H132</f>
        <v>14525206.839999998</v>
      </c>
      <c r="I95" s="31"/>
    </row>
    <row r="96" spans="1:9" ht="27.75" customHeight="1">
      <c r="A96" s="40" t="s">
        <v>9</v>
      </c>
      <c r="B96" s="41" t="s">
        <v>135</v>
      </c>
      <c r="C96" s="42" t="s">
        <v>134</v>
      </c>
      <c r="D96" s="43" t="s">
        <v>9</v>
      </c>
      <c r="E96" s="44">
        <f>E97+E102+E112+E115</f>
        <v>34805224.539999999</v>
      </c>
      <c r="F96" s="45">
        <f>F97+F102+F112+F115</f>
        <v>35031724.539999999</v>
      </c>
      <c r="G96" s="45">
        <f>G97+G102+G112+G115</f>
        <v>14018935.879999999</v>
      </c>
      <c r="H96" s="45">
        <f>H97+H102+H112+H115+H107</f>
        <v>14210920.779999999</v>
      </c>
      <c r="I96" s="31"/>
    </row>
    <row r="97" spans="1:9" ht="27" customHeight="1">
      <c r="A97" s="40" t="s">
        <v>9</v>
      </c>
      <c r="B97" s="41" t="s">
        <v>187</v>
      </c>
      <c r="C97" s="42" t="s">
        <v>136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767250</v>
      </c>
      <c r="H97" s="45">
        <f t="shared" si="9"/>
        <v>767250</v>
      </c>
      <c r="I97" s="31"/>
    </row>
    <row r="98" spans="1:9">
      <c r="A98" s="58" t="s">
        <v>9</v>
      </c>
      <c r="B98" s="59" t="s">
        <v>186</v>
      </c>
      <c r="C98" s="60" t="s">
        <v>137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767250</v>
      </c>
      <c r="H98" s="68">
        <f t="shared" si="10"/>
        <v>767250</v>
      </c>
      <c r="I98" s="31"/>
    </row>
    <row r="99" spans="1:9" ht="23.25">
      <c r="A99" s="58" t="s">
        <v>9</v>
      </c>
      <c r="B99" s="59" t="s">
        <v>185</v>
      </c>
      <c r="C99" s="60" t="s">
        <v>138</v>
      </c>
      <c r="D99" s="61" t="s">
        <v>9</v>
      </c>
      <c r="E99" s="62">
        <f>F99</f>
        <v>837000</v>
      </c>
      <c r="F99" s="63">
        <v>837000</v>
      </c>
      <c r="G99" s="63">
        <f>H99</f>
        <v>767250</v>
      </c>
      <c r="H99" s="63">
        <v>767250</v>
      </c>
      <c r="I99" s="31"/>
    </row>
    <row r="100" spans="1:9" ht="34.5">
      <c r="A100" s="58" t="s">
        <v>9</v>
      </c>
      <c r="B100" s="91" t="s">
        <v>241</v>
      </c>
      <c r="C100" s="60" t="s">
        <v>239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>
      <c r="A101" s="58" t="s">
        <v>9</v>
      </c>
      <c r="B101" s="91" t="s">
        <v>242</v>
      </c>
      <c r="C101" s="60" t="s">
        <v>240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184</v>
      </c>
      <c r="C102" s="42" t="s">
        <v>139</v>
      </c>
      <c r="D102" s="43" t="s">
        <v>9</v>
      </c>
      <c r="E102" s="44">
        <f>E1177+E105</f>
        <v>0</v>
      </c>
      <c r="F102" s="45">
        <f>F107</f>
        <v>0</v>
      </c>
      <c r="G102" s="45">
        <f>G1177+G105</f>
        <v>0</v>
      </c>
      <c r="H102" s="45">
        <f>H1177+H105</f>
        <v>0</v>
      </c>
      <c r="I102" s="31"/>
    </row>
    <row r="103" spans="1:9" ht="70.5" customHeight="1">
      <c r="A103" s="58" t="s">
        <v>9</v>
      </c>
      <c r="B103" s="59" t="s">
        <v>183</v>
      </c>
      <c r="C103" s="60" t="s">
        <v>140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182</v>
      </c>
      <c r="C104" s="60" t="s">
        <v>141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181</v>
      </c>
      <c r="C105" s="60" t="s">
        <v>142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180</v>
      </c>
      <c r="C106" s="60" t="s">
        <v>143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184</v>
      </c>
      <c r="C107" s="42" t="s">
        <v>207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204</v>
      </c>
      <c r="C108" s="60" t="s">
        <v>206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205</v>
      </c>
      <c r="C109" s="60" t="s">
        <v>208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219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218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179</v>
      </c>
      <c r="C112" s="42" t="s">
        <v>144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191984.9</v>
      </c>
      <c r="I112" s="31"/>
    </row>
    <row r="113" spans="1:9" ht="23.25">
      <c r="A113" s="58" t="s">
        <v>9</v>
      </c>
      <c r="B113" s="59" t="s">
        <v>178</v>
      </c>
      <c r="C113" s="60" t="s">
        <v>145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191984.9</v>
      </c>
      <c r="I113" s="31"/>
    </row>
    <row r="114" spans="1:9" ht="34.5">
      <c r="A114" s="58" t="s">
        <v>9</v>
      </c>
      <c r="B114" s="59" t="s">
        <v>177</v>
      </c>
      <c r="C114" s="60" t="s">
        <v>146</v>
      </c>
      <c r="D114" s="61" t="s">
        <v>9</v>
      </c>
      <c r="E114" s="62"/>
      <c r="F114" s="63">
        <v>226500</v>
      </c>
      <c r="G114" s="63"/>
      <c r="H114" s="63">
        <v>191984.9</v>
      </c>
      <c r="I114" s="31"/>
    </row>
    <row r="115" spans="1:9" ht="23.25" customHeight="1">
      <c r="A115" s="40" t="s">
        <v>9</v>
      </c>
      <c r="B115" s="41" t="s">
        <v>176</v>
      </c>
      <c r="C115" s="42" t="s">
        <v>147</v>
      </c>
      <c r="D115" s="43" t="s">
        <v>9</v>
      </c>
      <c r="E115" s="44">
        <f>E116+E119+E118</f>
        <v>33968224.539999999</v>
      </c>
      <c r="F115" s="45">
        <f>F116+F119+F118</f>
        <v>33968224.539999999</v>
      </c>
      <c r="G115" s="45">
        <f>G116+G119+G118</f>
        <v>13251685.879999999</v>
      </c>
      <c r="H115" s="45">
        <f>H116+H119+H118</f>
        <v>13251685.879999999</v>
      </c>
      <c r="I115" s="31"/>
    </row>
    <row r="116" spans="1:9" ht="34.5">
      <c r="A116" s="58" t="s">
        <v>9</v>
      </c>
      <c r="B116" s="59" t="s">
        <v>175</v>
      </c>
      <c r="C116" s="60" t="s">
        <v>148</v>
      </c>
      <c r="D116" s="61" t="s">
        <v>9</v>
      </c>
      <c r="E116" s="62">
        <f>E117</f>
        <v>10773738.66</v>
      </c>
      <c r="F116" s="68">
        <f t="shared" ref="F116:H116" si="18">F117</f>
        <v>10773738.66</v>
      </c>
      <c r="G116" s="68">
        <f t="shared" si="18"/>
        <v>4494497.5999999996</v>
      </c>
      <c r="H116" s="68">
        <f t="shared" si="18"/>
        <v>4494497.5999999996</v>
      </c>
      <c r="I116" s="31"/>
    </row>
    <row r="117" spans="1:9" ht="45.75">
      <c r="A117" s="58" t="s">
        <v>9</v>
      </c>
      <c r="B117" s="59" t="s">
        <v>174</v>
      </c>
      <c r="C117" s="60" t="s">
        <v>149</v>
      </c>
      <c r="D117" s="61" t="s">
        <v>9</v>
      </c>
      <c r="E117" s="62">
        <f>F117</f>
        <v>10773738.66</v>
      </c>
      <c r="F117" s="63">
        <f>9555000+75000+100000+1043738.66</f>
        <v>10773738.66</v>
      </c>
      <c r="G117" s="63">
        <f>H117</f>
        <v>4494497.5999999996</v>
      </c>
      <c r="H117" s="63">
        <v>4494497.5999999996</v>
      </c>
      <c r="I117" s="31"/>
    </row>
    <row r="118" spans="1:9" ht="57">
      <c r="A118" s="58"/>
      <c r="B118" s="59" t="s">
        <v>212</v>
      </c>
      <c r="C118" s="60" t="s">
        <v>213</v>
      </c>
      <c r="D118" s="61"/>
      <c r="E118" s="62">
        <f>F118</f>
        <v>13978929.540000001</v>
      </c>
      <c r="F118" s="63">
        <f>9999971.57+3978957.97</f>
        <v>13978929.540000001</v>
      </c>
      <c r="G118" s="63">
        <f>H118</f>
        <v>8504684.5800000001</v>
      </c>
      <c r="H118" s="63">
        <v>8504684.5800000001</v>
      </c>
      <c r="I118" s="31"/>
    </row>
    <row r="119" spans="1:9">
      <c r="A119" s="58" t="s">
        <v>9</v>
      </c>
      <c r="B119" s="59" t="s">
        <v>173</v>
      </c>
      <c r="C119" s="60" t="s">
        <v>150</v>
      </c>
      <c r="D119" s="61" t="s">
        <v>9</v>
      </c>
      <c r="E119" s="62">
        <f>E120</f>
        <v>9215556.3399999999</v>
      </c>
      <c r="F119" s="68">
        <f t="shared" ref="F119:H119" si="19">F120</f>
        <v>9215556.3399999999</v>
      </c>
      <c r="G119" s="68">
        <f>G120</f>
        <v>252503.7</v>
      </c>
      <c r="H119" s="68">
        <f t="shared" si="19"/>
        <v>252503.7</v>
      </c>
      <c r="I119" s="31"/>
    </row>
    <row r="120" spans="1:9" ht="23.25">
      <c r="A120" s="58" t="s">
        <v>9</v>
      </c>
      <c r="B120" s="59" t="s">
        <v>172</v>
      </c>
      <c r="C120" s="60" t="s">
        <v>151</v>
      </c>
      <c r="D120" s="61" t="s">
        <v>9</v>
      </c>
      <c r="E120" s="62">
        <f>F120</f>
        <v>9215556.3399999999</v>
      </c>
      <c r="F120" s="68">
        <f>F121+F122+F123+F124+F127+F125+F126</f>
        <v>9215556.3399999999</v>
      </c>
      <c r="G120" s="68">
        <f>G121+G127+G122+G123+G124+G125+G126</f>
        <v>252503.7</v>
      </c>
      <c r="H120" s="68">
        <f>H121+H123+H122+H127+H124+H125+H126</f>
        <v>252503.7</v>
      </c>
      <c r="I120" s="31"/>
    </row>
    <row r="121" spans="1:9" ht="23.25">
      <c r="A121" s="58"/>
      <c r="B121" s="59"/>
      <c r="C121" s="60" t="s">
        <v>203</v>
      </c>
      <c r="D121" s="61"/>
      <c r="E121" s="62">
        <f t="shared" ref="E121:E127" si="20">F121</f>
        <v>11629.1</v>
      </c>
      <c r="F121" s="63">
        <v>11629.1</v>
      </c>
      <c r="G121" s="63">
        <f t="shared" ref="G121:G124" si="21">H121</f>
        <v>11629.1</v>
      </c>
      <c r="H121" s="63">
        <v>11629.1</v>
      </c>
      <c r="I121" s="31"/>
    </row>
    <row r="122" spans="1:9" ht="24" customHeight="1">
      <c r="A122" s="58"/>
      <c r="B122" s="59"/>
      <c r="C122" s="60" t="s">
        <v>244</v>
      </c>
      <c r="D122" s="61"/>
      <c r="E122" s="62">
        <f t="shared" si="20"/>
        <v>988000</v>
      </c>
      <c r="F122" s="63">
        <v>988000</v>
      </c>
      <c r="G122" s="63">
        <f>H122</f>
        <v>0</v>
      </c>
      <c r="H122" s="63">
        <v>0</v>
      </c>
      <c r="I122" s="31"/>
    </row>
    <row r="123" spans="1:9">
      <c r="A123" s="58"/>
      <c r="B123" s="59"/>
      <c r="C123" s="60" t="s">
        <v>215</v>
      </c>
      <c r="D123" s="61"/>
      <c r="E123" s="62">
        <f>F123</f>
        <v>240874.6</v>
      </c>
      <c r="F123" s="63">
        <f>240874.6</f>
        <v>240874.6</v>
      </c>
      <c r="G123" s="63">
        <f t="shared" si="21"/>
        <v>240874.6</v>
      </c>
      <c r="H123" s="63">
        <v>240874.6</v>
      </c>
      <c r="I123" s="31"/>
    </row>
    <row r="124" spans="1:9" ht="23.25">
      <c r="A124" s="58"/>
      <c r="B124" s="59"/>
      <c r="C124" s="60" t="s">
        <v>216</v>
      </c>
      <c r="D124" s="61"/>
      <c r="E124" s="89"/>
      <c r="F124" s="63"/>
      <c r="G124" s="63">
        <f t="shared" si="21"/>
        <v>0</v>
      </c>
      <c r="H124" s="63"/>
      <c r="I124" s="31"/>
    </row>
    <row r="125" spans="1:9">
      <c r="A125" s="58"/>
      <c r="B125" s="59"/>
      <c r="C125" s="60" t="s">
        <v>220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 ht="24.75">
      <c r="A126" s="58"/>
      <c r="B126" s="59"/>
      <c r="C126" s="92" t="s">
        <v>243</v>
      </c>
      <c r="D126" s="85"/>
      <c r="E126" s="87">
        <f>F126</f>
        <v>7975052.6400000006</v>
      </c>
      <c r="F126" s="88">
        <f>11513000-3537947.36</f>
        <v>7975052.6400000006</v>
      </c>
      <c r="G126" s="88">
        <v>0</v>
      </c>
      <c r="H126" s="88">
        <v>0</v>
      </c>
      <c r="I126" s="31"/>
    </row>
    <row r="127" spans="1:9">
      <c r="A127" s="58"/>
      <c r="B127" s="59"/>
      <c r="C127" s="60" t="s">
        <v>221</v>
      </c>
      <c r="D127" s="61"/>
      <c r="E127" s="62">
        <f t="shared" si="20"/>
        <v>0</v>
      </c>
      <c r="F127" s="86">
        <f>0</f>
        <v>0</v>
      </c>
      <c r="G127" s="63">
        <f>H127</f>
        <v>0</v>
      </c>
      <c r="H127" s="63"/>
      <c r="I127" s="31"/>
    </row>
    <row r="128" spans="1:9">
      <c r="A128" s="46" t="s">
        <v>9</v>
      </c>
      <c r="B128" s="47" t="s">
        <v>153</v>
      </c>
      <c r="C128" s="48" t="s">
        <v>152</v>
      </c>
      <c r="D128" s="49" t="s">
        <v>9</v>
      </c>
      <c r="E128" s="50">
        <f>E129</f>
        <v>0</v>
      </c>
      <c r="F128" s="51">
        <f t="shared" ref="F128:H128" si="22">F129</f>
        <v>120000</v>
      </c>
      <c r="G128" s="51">
        <f t="shared" si="22"/>
        <v>0</v>
      </c>
      <c r="H128" s="51">
        <f t="shared" si="22"/>
        <v>124063.11</v>
      </c>
      <c r="I128" s="31"/>
    </row>
    <row r="129" spans="1:9" ht="23.25">
      <c r="A129" s="52" t="s">
        <v>9</v>
      </c>
      <c r="B129" s="53" t="s">
        <v>167</v>
      </c>
      <c r="C129" s="54" t="s">
        <v>154</v>
      </c>
      <c r="D129" s="55" t="s">
        <v>9</v>
      </c>
      <c r="E129" s="56">
        <f>E130+E131</f>
        <v>0</v>
      </c>
      <c r="F129" s="57">
        <f>F130+F131</f>
        <v>120000</v>
      </c>
      <c r="G129" s="57">
        <f>G130+G131</f>
        <v>0</v>
      </c>
      <c r="H129" s="57">
        <f>H130+H131</f>
        <v>124063.11</v>
      </c>
      <c r="I129" s="31"/>
    </row>
    <row r="130" spans="1:9" ht="34.5">
      <c r="A130" s="58" t="s">
        <v>9</v>
      </c>
      <c r="B130" s="59" t="s">
        <v>168</v>
      </c>
      <c r="C130" s="60" t="s">
        <v>155</v>
      </c>
      <c r="D130" s="61" t="s">
        <v>9</v>
      </c>
      <c r="E130" s="62"/>
      <c r="F130" s="63">
        <v>60000</v>
      </c>
      <c r="G130" s="63"/>
      <c r="H130" s="63">
        <v>64063.11</v>
      </c>
      <c r="I130" s="31"/>
    </row>
    <row r="131" spans="1:9" ht="23.25">
      <c r="A131" s="58" t="s">
        <v>9</v>
      </c>
      <c r="B131" s="59" t="s">
        <v>169</v>
      </c>
      <c r="C131" s="60" t="s">
        <v>154</v>
      </c>
      <c r="D131" s="61" t="s">
        <v>9</v>
      </c>
      <c r="E131" s="62"/>
      <c r="F131" s="63">
        <v>60000</v>
      </c>
      <c r="G131" s="63"/>
      <c r="H131" s="63">
        <f>60000</f>
        <v>60000</v>
      </c>
      <c r="I131" s="31"/>
    </row>
    <row r="132" spans="1:9" ht="45.75">
      <c r="A132" s="58"/>
      <c r="B132" s="47" t="s">
        <v>249</v>
      </c>
      <c r="C132" s="48" t="s">
        <v>250</v>
      </c>
      <c r="D132" s="61"/>
      <c r="E132" s="62"/>
      <c r="F132" s="63"/>
      <c r="G132" s="63"/>
      <c r="H132" s="63">
        <v>190222.95</v>
      </c>
      <c r="I132" s="31"/>
    </row>
    <row r="133" spans="1:9" ht="24.75" customHeight="1">
      <c r="A133" s="58"/>
      <c r="B133" s="59" t="s">
        <v>248</v>
      </c>
      <c r="C133" s="60" t="s">
        <v>247</v>
      </c>
      <c r="D133" s="61"/>
      <c r="E133" s="62"/>
      <c r="F133" s="63"/>
      <c r="G133" s="63"/>
      <c r="H133" s="63">
        <v>190222.95</v>
      </c>
      <c r="I133" s="31"/>
    </row>
    <row r="134" spans="1:9" ht="34.5">
      <c r="A134" s="40" t="s">
        <v>9</v>
      </c>
      <c r="B134" s="41" t="s">
        <v>157</v>
      </c>
      <c r="C134" s="42" t="s">
        <v>156</v>
      </c>
      <c r="D134" s="43" t="s">
        <v>9</v>
      </c>
      <c r="E134" s="44">
        <f>E135+E136</f>
        <v>0</v>
      </c>
      <c r="F134" s="45">
        <f t="shared" ref="F134:H134" si="23">F135+F136</f>
        <v>0</v>
      </c>
      <c r="G134" s="45">
        <f t="shared" si="23"/>
        <v>0</v>
      </c>
      <c r="H134" s="45">
        <f t="shared" si="23"/>
        <v>0</v>
      </c>
      <c r="I134" s="31"/>
    </row>
    <row r="135" spans="1:9" ht="34.5">
      <c r="A135" s="58" t="s">
        <v>9</v>
      </c>
      <c r="B135" s="59" t="s">
        <v>170</v>
      </c>
      <c r="C135" s="60" t="s">
        <v>158</v>
      </c>
      <c r="D135" s="61" t="s">
        <v>9</v>
      </c>
      <c r="E135" s="62"/>
      <c r="F135" s="63"/>
      <c r="G135" s="63"/>
      <c r="H135" s="63"/>
      <c r="I135" s="31"/>
    </row>
    <row r="136" spans="1:9" ht="34.5">
      <c r="A136" s="58" t="s">
        <v>9</v>
      </c>
      <c r="B136" s="59" t="s">
        <v>171</v>
      </c>
      <c r="C136" s="60" t="s">
        <v>159</v>
      </c>
      <c r="D136" s="61" t="s">
        <v>9</v>
      </c>
      <c r="E136" s="62"/>
      <c r="F136" s="63"/>
      <c r="G136" s="63"/>
      <c r="H136" s="63">
        <v>0</v>
      </c>
      <c r="I136" s="31"/>
    </row>
    <row r="137" spans="1:9" ht="15" customHeight="1">
      <c r="C137" s="80"/>
      <c r="D137" s="80"/>
      <c r="E137" s="80"/>
      <c r="F137" s="80"/>
      <c r="G137" s="80"/>
      <c r="H137" s="80"/>
      <c r="I137" s="80"/>
    </row>
    <row r="138" spans="1:9">
      <c r="B138" s="90" t="s">
        <v>235</v>
      </c>
      <c r="E138" s="90" t="s">
        <v>236</v>
      </c>
    </row>
    <row r="140" spans="1:9">
      <c r="B140" s="90" t="s">
        <v>237</v>
      </c>
      <c r="E140" s="90" t="s">
        <v>238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2021-12-01T13:54:19Z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