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Desktop\РАБОТА 2021 г\БЮДЖЕТ\БЮДЖЕТ 2021-2023гг\БУХ ОТЧЕТ\01.07.2021\Месячный отчет 01.07.2021\"/>
    </mc:Choice>
  </mc:AlternateContent>
  <bookViews>
    <workbookView xWindow="0" yWindow="0" windowWidth="20730" windowHeight="9225"/>
  </bookViews>
  <sheets>
    <sheet name="Доходы" sheetId="2" r:id="rId1"/>
  </sheets>
  <calcPr calcId="162913"/>
</workbook>
</file>

<file path=xl/calcChain.xml><?xml version="1.0" encoding="utf-8"?>
<calcChain xmlns="http://schemas.openxmlformats.org/spreadsheetml/2006/main">
  <c r="H27" i="2" l="1"/>
  <c r="F118" i="2"/>
  <c r="F117" i="2"/>
  <c r="F100" i="2"/>
  <c r="H18" i="2"/>
  <c r="H74" i="2"/>
  <c r="E126" i="2"/>
  <c r="H59" i="2"/>
  <c r="F123" i="2"/>
  <c r="E123" i="2" s="1"/>
  <c r="F79" i="2"/>
  <c r="H131" i="2"/>
  <c r="F125" i="2"/>
  <c r="F127" i="2"/>
  <c r="G117" i="2"/>
  <c r="F93" i="2"/>
  <c r="F94" i="2"/>
  <c r="F82" i="2"/>
  <c r="F84" i="2"/>
  <c r="F73" i="2"/>
  <c r="F68" i="2"/>
  <c r="F59" i="2"/>
  <c r="F54" i="2"/>
  <c r="F46" i="2"/>
  <c r="F39" i="2"/>
  <c r="F37" i="2"/>
  <c r="F34" i="2"/>
  <c r="F30" i="2"/>
  <c r="F21" i="2"/>
  <c r="F20" i="2"/>
  <c r="F19" i="2"/>
  <c r="G125" i="2"/>
  <c r="F120" i="2" l="1"/>
  <c r="H81" i="2" l="1"/>
  <c r="F81" i="2"/>
  <c r="H83" i="2" l="1"/>
  <c r="H80" i="2" s="1"/>
  <c r="H120" i="2" l="1"/>
  <c r="H17" i="2" l="1"/>
  <c r="E120" i="2" l="1"/>
  <c r="G127" i="2"/>
  <c r="G99" i="2"/>
  <c r="H78" i="2"/>
  <c r="H77" i="2" s="1"/>
  <c r="H91" i="2"/>
  <c r="F92" i="2"/>
  <c r="G78" i="2"/>
  <c r="G77" i="2" s="1"/>
  <c r="F78" i="2"/>
  <c r="F77" i="2" s="1"/>
  <c r="E78" i="2"/>
  <c r="E77" i="2" s="1"/>
  <c r="E117" i="2"/>
  <c r="E122" i="2"/>
  <c r="H29" i="2"/>
  <c r="G118" i="2"/>
  <c r="E125" i="2"/>
  <c r="F109" i="2"/>
  <c r="F108" i="2" s="1"/>
  <c r="F107" i="2" s="1"/>
  <c r="F102" i="2" s="1"/>
  <c r="G124" i="2"/>
  <c r="H109" i="2"/>
  <c r="G122" i="2"/>
  <c r="G121" i="2"/>
  <c r="G123" i="2"/>
  <c r="H88" i="2"/>
  <c r="E127" i="2"/>
  <c r="E118" i="2"/>
  <c r="E108" i="2"/>
  <c r="E107" i="2" s="1"/>
  <c r="E99" i="2"/>
  <c r="G120" i="2" l="1"/>
  <c r="G119" i="2" s="1"/>
  <c r="E121" i="2"/>
  <c r="H69" i="2"/>
  <c r="G69" i="2"/>
  <c r="F69" i="2"/>
  <c r="E69" i="2"/>
  <c r="H129" i="2" l="1"/>
  <c r="G129" i="2"/>
  <c r="F129" i="2"/>
  <c r="E129" i="2"/>
  <c r="H87" i="2"/>
  <c r="G87" i="2"/>
  <c r="F87" i="2"/>
  <c r="E87" i="2"/>
  <c r="H90" i="2"/>
  <c r="G91" i="2"/>
  <c r="G90" i="2" s="1"/>
  <c r="F91" i="2"/>
  <c r="F90" i="2" s="1"/>
  <c r="F86" i="2" s="1"/>
  <c r="E91" i="2"/>
  <c r="E90" i="2" s="1"/>
  <c r="F83" i="2"/>
  <c r="F80" i="2" s="1"/>
  <c r="G84" i="2"/>
  <c r="G83" i="2" s="1"/>
  <c r="E84" i="2"/>
  <c r="E83" i="2" s="1"/>
  <c r="E72" i="2"/>
  <c r="G74" i="2"/>
  <c r="F74" i="2"/>
  <c r="E74" i="2"/>
  <c r="H72" i="2"/>
  <c r="H71" i="2" s="1"/>
  <c r="G72" i="2"/>
  <c r="G71" i="2" s="1"/>
  <c r="F72" i="2"/>
  <c r="F71" i="2" s="1"/>
  <c r="H67" i="2"/>
  <c r="G67" i="2"/>
  <c r="F67" i="2"/>
  <c r="F66" i="2" s="1"/>
  <c r="E67" i="2"/>
  <c r="E66" i="2" s="1"/>
  <c r="H64" i="2"/>
  <c r="G64" i="2"/>
  <c r="F64" i="2"/>
  <c r="E64" i="2"/>
  <c r="H61" i="2"/>
  <c r="H60" i="2" s="1"/>
  <c r="G61" i="2"/>
  <c r="G60" i="2" s="1"/>
  <c r="F61" i="2"/>
  <c r="F60" i="2" s="1"/>
  <c r="E61" i="2"/>
  <c r="E60" i="2" s="1"/>
  <c r="H58" i="2"/>
  <c r="H57" i="2" s="1"/>
  <c r="H56" i="2" s="1"/>
  <c r="G58" i="2"/>
  <c r="G57" i="2" s="1"/>
  <c r="G56" i="2" s="1"/>
  <c r="F58" i="2"/>
  <c r="F57" i="2" s="1"/>
  <c r="F56" i="2" s="1"/>
  <c r="E58" i="2"/>
  <c r="E57" i="2" s="1"/>
  <c r="E56" i="2" s="1"/>
  <c r="H45" i="2"/>
  <c r="H44" i="2" s="1"/>
  <c r="G45" i="2"/>
  <c r="F45" i="2"/>
  <c r="E45" i="2"/>
  <c r="H47" i="2"/>
  <c r="G47" i="2"/>
  <c r="F47" i="2"/>
  <c r="E47" i="2"/>
  <c r="H53" i="2"/>
  <c r="H52" i="2" s="1"/>
  <c r="G53" i="2"/>
  <c r="G52" i="2" s="1"/>
  <c r="F53" i="2"/>
  <c r="F52" i="2" s="1"/>
  <c r="E53" i="2"/>
  <c r="E52" i="2" s="1"/>
  <c r="H50" i="2"/>
  <c r="H49" i="2" s="1"/>
  <c r="G50" i="2"/>
  <c r="G49" i="2" s="1"/>
  <c r="F50" i="2"/>
  <c r="F49" i="2" s="1"/>
  <c r="E50" i="2"/>
  <c r="E49" i="2" s="1"/>
  <c r="H41" i="2"/>
  <c r="H40" i="2" s="1"/>
  <c r="G41" i="2"/>
  <c r="G40" i="2" s="1"/>
  <c r="F41" i="2"/>
  <c r="F40" i="2" s="1"/>
  <c r="E41" i="2"/>
  <c r="E40" i="2" s="1"/>
  <c r="E33" i="2"/>
  <c r="E38" i="2"/>
  <c r="E36" i="2"/>
  <c r="H38" i="2"/>
  <c r="G38" i="2"/>
  <c r="F38" i="2"/>
  <c r="H36" i="2"/>
  <c r="G36" i="2"/>
  <c r="F36" i="2"/>
  <c r="H33" i="2"/>
  <c r="G33" i="2"/>
  <c r="F33" i="2"/>
  <c r="E29" i="2"/>
  <c r="E28" i="2" s="1"/>
  <c r="H28" i="2"/>
  <c r="G29" i="2"/>
  <c r="G28" i="2" s="1"/>
  <c r="F29" i="2"/>
  <c r="F28" i="2" s="1"/>
  <c r="H23" i="2"/>
  <c r="G23" i="2"/>
  <c r="G22" i="2" s="1"/>
  <c r="F23" i="2"/>
  <c r="F22" i="2" s="1"/>
  <c r="E23" i="2"/>
  <c r="E22" i="2" s="1"/>
  <c r="G18" i="2"/>
  <c r="G17" i="2" s="1"/>
  <c r="F18" i="2"/>
  <c r="F17" i="2" s="1"/>
  <c r="E18" i="2"/>
  <c r="E17" i="2" s="1"/>
  <c r="G80" i="2" l="1"/>
  <c r="G82" i="2"/>
  <c r="G81" i="2" s="1"/>
  <c r="E80" i="2"/>
  <c r="E82" i="2"/>
  <c r="E81" i="2" s="1"/>
  <c r="H35" i="2"/>
  <c r="H32" i="2" s="1"/>
  <c r="H86" i="2"/>
  <c r="F55" i="2"/>
  <c r="H55" i="2"/>
  <c r="H22" i="2"/>
  <c r="H43" i="2"/>
  <c r="E76" i="2"/>
  <c r="G44" i="2"/>
  <c r="G43" i="2" s="1"/>
  <c r="E86" i="2"/>
  <c r="H76" i="2"/>
  <c r="E44" i="2"/>
  <c r="E43" i="2" s="1"/>
  <c r="E71" i="2"/>
  <c r="E63" i="2" s="1"/>
  <c r="G86" i="2"/>
  <c r="G35" i="2"/>
  <c r="G32" i="2" s="1"/>
  <c r="E35" i="2"/>
  <c r="E32" i="2" s="1"/>
  <c r="G76" i="2"/>
  <c r="H66" i="2"/>
  <c r="G66" i="2"/>
  <c r="G63" i="2" s="1"/>
  <c r="F44" i="2"/>
  <c r="F43" i="2" s="1"/>
  <c r="F76" i="2"/>
  <c r="F35" i="2"/>
  <c r="F32" i="2" s="1"/>
  <c r="F63" i="2"/>
  <c r="G55" i="2"/>
  <c r="E55" i="2"/>
  <c r="F98" i="2"/>
  <c r="G98" i="2"/>
  <c r="H98" i="2"/>
  <c r="E98" i="2"/>
  <c r="G100" i="2"/>
  <c r="H100" i="2"/>
  <c r="E100" i="2"/>
  <c r="F103" i="2"/>
  <c r="G103" i="2"/>
  <c r="H103" i="2"/>
  <c r="E103" i="2"/>
  <c r="F105" i="2"/>
  <c r="G105" i="2"/>
  <c r="G102" i="2" s="1"/>
  <c r="H105" i="2"/>
  <c r="H102" i="2" s="1"/>
  <c r="E105" i="2"/>
  <c r="E102" i="2" s="1"/>
  <c r="F113" i="2"/>
  <c r="F112" i="2" s="1"/>
  <c r="G113" i="2"/>
  <c r="G112" i="2" s="1"/>
  <c r="H113" i="2"/>
  <c r="H112" i="2" s="1"/>
  <c r="E113" i="2"/>
  <c r="E112" i="2" s="1"/>
  <c r="F116" i="2"/>
  <c r="G116" i="2"/>
  <c r="G115" i="2" s="1"/>
  <c r="H116" i="2"/>
  <c r="E116" i="2"/>
  <c r="F119" i="2"/>
  <c r="H119" i="2"/>
  <c r="E119" i="2"/>
  <c r="F128" i="2"/>
  <c r="G128" i="2"/>
  <c r="H128" i="2"/>
  <c r="E128" i="2"/>
  <c r="F132" i="2"/>
  <c r="G132" i="2"/>
  <c r="H132" i="2"/>
  <c r="E132" i="2"/>
  <c r="H115" i="2" l="1"/>
  <c r="E115" i="2"/>
  <c r="H63" i="2"/>
  <c r="H16" i="2" s="1"/>
  <c r="F115" i="2"/>
  <c r="E16" i="2"/>
  <c r="G16" i="2"/>
  <c r="F16" i="2"/>
  <c r="H97" i="2"/>
  <c r="G97" i="2"/>
  <c r="G96" i="2" s="1"/>
  <c r="G95" i="2" s="1"/>
  <c r="E97" i="2"/>
  <c r="F97" i="2"/>
  <c r="H108" i="2"/>
  <c r="H107" i="2" s="1"/>
  <c r="G108" i="2"/>
  <c r="G107" i="2" s="1"/>
  <c r="G14" i="2" l="1"/>
  <c r="H96" i="2"/>
  <c r="H95" i="2" s="1"/>
  <c r="H14" i="2" s="1"/>
  <c r="F96" i="2"/>
  <c r="F95" i="2" s="1"/>
  <c r="F14" i="2" s="1"/>
  <c r="E96" i="2"/>
  <c r="E95" i="2" s="1"/>
  <c r="E14" i="2" s="1"/>
</calcChain>
</file>

<file path=xl/sharedStrings.xml><?xml version="1.0" encoding="utf-8"?>
<sst xmlns="http://schemas.openxmlformats.org/spreadsheetml/2006/main" count="461" uniqueCount="248">
  <si>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</si>
  <si>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</si>
  <si>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</si>
  <si>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</si>
  <si>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</si>
  <si>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</si>
  <si>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</si>
  <si>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</si>
  <si>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</si>
  <si>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</si>
  <si>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</si>
  <si>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</si>
  <si>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</si>
  <si>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</si>
  <si>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</si>
  <si>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</si>
  <si>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</si>
  <si>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</si>
  <si>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</si>
  <si>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</si>
  <si>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</si>
  <si>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</si>
  <si>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</si>
  <si>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</si>
  <si>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</si>
  <si>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</si>
  <si>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</si>
  <si>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</si>
  <si>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</si>
  <si>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</si>
  <si>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</si>
  <si>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</si>
  <si>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</si>
  <si>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</si>
  <si>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</si>
  <si>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</si>
  <si>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</si>
  <si>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</si>
  <si>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</si>
  <si>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</si>
  <si>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</si>
  <si>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</si>
  <si>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</si>
  <si>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</si>
  <si>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</si>
  <si>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</si>
  <si>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</si>
  <si>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</si>
  <si>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</si>
  <si>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</si>
  <si>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</si>
  <si>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</si>
  <si>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</si>
  <si>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</si>
  <si>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</si>
  <si>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</si>
  <si>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</si>
  <si>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</si>
  <si>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</si>
  <si>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</si>
  <si>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</si>
  <si>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</si>
  <si>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</si>
  <si>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</si>
  <si>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</si>
  <si>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</si>
  <si>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</si>
  <si>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</si>
  <si>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</si>
  <si>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</si>
  <si>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</si>
  <si>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</si>
  <si>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</si>
  <si>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</si>
  <si>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</si>
  <si>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</si>
  <si>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</si>
  <si>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</si>
  <si>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</si>
  <si>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</si>
  <si>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</si>
  <si>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</si>
  <si>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</si>
  <si>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</si>
  <si>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</si>
  <si>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</si>
  <si>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</si>
  <si>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</si>
  <si>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</si>
  <si>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</si>
  <si>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</si>
  <si>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</si>
  <si>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</si>
  <si>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</si>
  <si>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</si>
  <si>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</si>
  <si>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</si>
  <si>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</si>
  <si>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</si>
  <si>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</si>
  <si>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</si>
  <si>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</si>
  <si>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</si>
  <si>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</si>
  <si>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</si>
  <si>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</si>
  <si>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</si>
  <si>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</si>
  <si>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</si>
  <si>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</si>
  <si>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</si>
  <si>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</si>
  <si>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</si>
  <si>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</si>
  <si>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</si>
  <si>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</si>
  <si>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</si>
  <si>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</si>
  <si>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</si>
  <si>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</si>
  <si>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</si>
  <si>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</si>
  <si>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</si>
  <si>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</si>
  <si>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</si>
  <si>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</si>
  <si>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</si>
  <si>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</si>
  <si>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</si>
  <si>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</si>
  <si>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</si>
  <si>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</si>
  <si>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</si>
  <si>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</si>
  <si>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</si>
  <si>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</si>
  <si>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</si>
  <si>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</si>
  <si>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</si>
  <si>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</si>
  <si>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</si>
  <si>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</si>
  <si>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</si>
  <si>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</si>
  <si>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</si>
  <si>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</si>
  <si>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</si>
  <si>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</si>
  <si>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</si>
  <si>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</si>
  <si>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</si>
  <si>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</si>
  <si>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</si>
  <si>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</si>
  <si>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</si>
  <si>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</si>
  <si>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</si>
  <si>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</si>
  <si>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</si>
  <si>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</si>
  <si>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</si>
  <si>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</si>
  <si>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</si>
  <si>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</si>
  <si>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</si>
  <si>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</si>
  <si>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</si>
  <si>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</si>
  <si>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</si>
  <si>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</si>
  <si>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</si>
  <si>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</si>
  <si>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</si>
  <si>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</si>
  <si>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</si>
  <si>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</si>
  <si>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</si>
  <si>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</si>
  <si>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</si>
  <si>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</si>
  <si>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</si>
  <si>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</si>
  <si>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</si>
  <si>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</si>
  <si>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</si>
  <si>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</si>
  <si>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</si>
  <si>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</si>
  <si>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</si>
  <si>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</si>
  <si>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</si>
  <si>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</si>
  <si>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</si>
  <si>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</si>
  <si>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</si>
  <si>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</si>
  <si>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</si>
  <si>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</si>
  <si>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</si>
  <si>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</si>
  <si>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</si>
  <si>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</si>
  <si>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</si>
  <si>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</si>
  <si>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</si>
  <si>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</si>
  <si>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</si>
  <si>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</si>
  <si>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</si>
  <si>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</si>
  <si>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</si>
  <si>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</si>
  <si>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</si>
  <si>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</si>
  <si>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</si>
  <si>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</si>
  <si>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</si>
  <si>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приобретение оборудования для обслуживания территории рп Латное</t>
  </si>
  <si>
    <t>межбюджетные трансферты на эл эн уличного освещения</t>
  </si>
  <si>
    <t>межбюджетные трансферты на оформление документов по определению границ</t>
  </si>
  <si>
    <t xml:space="preserve">Городские поселения             План </t>
  </si>
  <si>
    <t>субсидии на благоустройство территории  парка</t>
  </si>
  <si>
    <t>субсидии на организацию спортивной зоны</t>
  </si>
  <si>
    <t>межбюджетные трансферты на иные выплаты</t>
  </si>
  <si>
    <t>межбюджетные трансферты на укрепление матер-тех базы ГДК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</si>
  <si>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</si>
  <si>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</si>
  <si>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</si>
  <si>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</si>
  <si>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</si>
  <si>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</si>
  <si>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</si>
  <si>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</si>
  <si>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</si>
  <si>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</si>
  <si>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</si>
  <si>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</si>
  <si>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</si>
  <si>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</si>
  <si>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</si>
  <si>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</si>
  <si>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</si>
  <si>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</si>
  <si>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</si>
  <si>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</si>
  <si>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</si>
  <si>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межбюджетные трансферты на модернизацию уличного освещения</t>
  </si>
  <si>
    <t>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</si>
</sst>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2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10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2" fontId="27" fillId="0" borderId="34" xfId="47" applyNumberFormat="1" applyFont="1" applyBorder="1" applyAlignment="1" applyProtection="1">
      <alignment horizontal="center" shrinkToFit="1"/>
    </xf>
    <xf numFmtId="2" fontId="14" fillId="0" borderId="34" xfId="46" applyNumberFormat="1" applyFont="1" applyBorder="1" applyProtection="1">
      <alignment horizontal="center"/>
    </xf>
    <xf numFmtId="2" fontId="14" fillId="0" borderId="34" xfId="47" applyNumberFormat="1" applyFont="1" applyBorder="1" applyAlignment="1" applyProtection="1">
      <alignment horizontal="center" shrinkToFit="1"/>
    </xf>
    <xf numFmtId="2" fontId="2" fillId="0" borderId="34" xfId="46" applyNumberFormat="1" applyFont="1" applyBorder="1" applyProtection="1">
      <alignment horizontal="center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0" fontId="19" fillId="0" borderId="34" xfId="44" applyNumberFormat="1" applyFont="1" applyBorder="1" applyAlignment="1" applyProtection="1">
      <alignment horizontal="left" wrapText="1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topLeftCell="B1" zoomScaleNormal="100" workbookViewId="0">
      <selection activeCell="F122" sqref="F122"/>
    </sheetView>
  </sheetViews>
  <sheetFormatPr defaultRowHeight="15" x14ac:dyDescent="0.2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 x14ac:dyDescent="0.25">
      <c r="C1" s="8"/>
      <c r="D1" s="8"/>
      <c r="E1" s="8"/>
      <c r="F1" s="8"/>
      <c r="G1" s="8"/>
      <c r="H1" s="8"/>
      <c r="I1" s="8"/>
    </row>
    <row r="2" spans="1:11" ht="14.1" customHeight="1" x14ac:dyDescent="0.25">
      <c r="C2" s="93" t="s">
        <v>162</v>
      </c>
      <c r="D2" s="94"/>
      <c r="E2" s="94"/>
      <c r="F2" s="94"/>
      <c r="G2" s="94"/>
      <c r="H2" s="81"/>
      <c r="I2" s="9"/>
    </row>
    <row r="3" spans="1:11" ht="13.5" customHeight="1" x14ac:dyDescent="0.25">
      <c r="C3" s="108" t="s">
        <v>247</v>
      </c>
      <c r="D3" s="108"/>
      <c r="E3" s="108"/>
      <c r="F3" s="108"/>
      <c r="G3" s="10"/>
      <c r="H3" s="82"/>
    </row>
    <row r="4" spans="1:11" ht="12.75" customHeight="1" x14ac:dyDescent="0.25">
      <c r="A4" s="107" t="s">
        <v>163</v>
      </c>
      <c r="B4" s="107"/>
      <c r="C4" s="109" t="s">
        <v>204</v>
      </c>
      <c r="D4" s="109"/>
      <c r="E4" s="109"/>
      <c r="F4" s="109"/>
      <c r="G4" s="11"/>
      <c r="H4" s="82"/>
    </row>
    <row r="5" spans="1:11" ht="15.75" hidden="1" customHeight="1" x14ac:dyDescent="0.25">
      <c r="C5" s="12"/>
      <c r="D5" s="95" t="s">
        <v>0</v>
      </c>
      <c r="E5" s="95"/>
      <c r="F5" s="95"/>
      <c r="G5" s="11"/>
      <c r="H5" s="82"/>
    </row>
    <row r="6" spans="1:11" ht="15.75" hidden="1" customHeight="1" x14ac:dyDescent="0.25">
      <c r="C6" s="12"/>
      <c r="D6" s="96" t="s">
        <v>1</v>
      </c>
      <c r="E6" s="96"/>
      <c r="F6" s="96"/>
      <c r="G6" s="11"/>
      <c r="H6" s="82"/>
    </row>
    <row r="7" spans="1:11" ht="13.5" hidden="1" customHeight="1" x14ac:dyDescent="0.25">
      <c r="C7" s="13"/>
      <c r="D7" s="14"/>
      <c r="E7" s="14"/>
      <c r="F7" s="15"/>
      <c r="G7" s="11"/>
      <c r="H7" s="82"/>
    </row>
    <row r="8" spans="1:11" ht="14.1" customHeight="1" x14ac:dyDescent="0.25">
      <c r="A8" s="107" t="s">
        <v>2</v>
      </c>
      <c r="B8" s="107"/>
      <c r="C8" s="12"/>
      <c r="D8" s="12"/>
      <c r="E8" s="12"/>
      <c r="F8" s="16"/>
      <c r="G8" s="11"/>
      <c r="H8" s="82"/>
    </row>
    <row r="9" spans="1:11" ht="14.1" customHeight="1" x14ac:dyDescent="0.25">
      <c r="C9" s="97" t="s">
        <v>164</v>
      </c>
      <c r="D9" s="97"/>
      <c r="E9" s="97"/>
      <c r="F9" s="97"/>
      <c r="G9" s="97"/>
      <c r="H9" s="97"/>
      <c r="I9" s="17"/>
    </row>
    <row r="10" spans="1:11" ht="12.95" customHeight="1" x14ac:dyDescent="0.25">
      <c r="A10" s="105" t="s">
        <v>4</v>
      </c>
      <c r="B10" s="105" t="s">
        <v>5</v>
      </c>
      <c r="C10" s="98" t="s">
        <v>3</v>
      </c>
      <c r="D10" s="100" t="s">
        <v>4</v>
      </c>
      <c r="E10" s="100" t="s">
        <v>165</v>
      </c>
      <c r="F10" s="103" t="s">
        <v>220</v>
      </c>
      <c r="G10" s="100" t="s">
        <v>166</v>
      </c>
      <c r="H10" s="103" t="s">
        <v>167</v>
      </c>
      <c r="I10" s="18"/>
    </row>
    <row r="11" spans="1:11" ht="12" customHeight="1" x14ac:dyDescent="0.25">
      <c r="A11" s="106"/>
      <c r="B11" s="106"/>
      <c r="C11" s="99"/>
      <c r="D11" s="101"/>
      <c r="E11" s="101"/>
      <c r="F11" s="104"/>
      <c r="G11" s="101"/>
      <c r="H11" s="104"/>
      <c r="I11" s="19"/>
    </row>
    <row r="12" spans="1:11" ht="27.75" customHeight="1" x14ac:dyDescent="0.25">
      <c r="A12" s="106"/>
      <c r="B12" s="106"/>
      <c r="C12" s="99"/>
      <c r="D12" s="102"/>
      <c r="E12" s="102"/>
      <c r="F12" s="104"/>
      <c r="G12" s="102"/>
      <c r="H12" s="104"/>
      <c r="I12" s="19"/>
    </row>
    <row r="13" spans="1:11" ht="14.25" customHeight="1" thickBot="1" x14ac:dyDescent="0.3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168</v>
      </c>
      <c r="I13" s="19"/>
    </row>
    <row r="14" spans="1:11" ht="17.25" customHeight="1" x14ac:dyDescent="0.25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E16+E95</f>
        <v>32157475.27</v>
      </c>
      <c r="F14" s="29">
        <f>F16+F95</f>
        <v>53209975.269999996</v>
      </c>
      <c r="G14" s="30">
        <f>G16+G95</f>
        <v>870073.4</v>
      </c>
      <c r="H14" s="30">
        <f>H16+H95</f>
        <v>7837287.71</v>
      </c>
      <c r="I14" s="31"/>
      <c r="K14" s="32"/>
    </row>
    <row r="15" spans="1:11" ht="15" hidden="1" customHeight="1" x14ac:dyDescent="0.25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 x14ac:dyDescent="0.25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E17+E22+E28+E32+E40+E43+E55+E63+E76+E86</f>
        <v>0</v>
      </c>
      <c r="F16" s="44">
        <f>F17+F22+F28+F32+F40+F43+F55+F63+F76+F86</f>
        <v>20756000</v>
      </c>
      <c r="G16" s="45">
        <f>G17+G22+G28+G32+G40+G43+G55+G63+G76+G86</f>
        <v>0</v>
      </c>
      <c r="H16" s="45">
        <f>H17+H22+H28+H32+H40+H43+H55+H63+H76+H86</f>
        <v>6793951.2000000002</v>
      </c>
      <c r="I16" s="31"/>
    </row>
    <row r="17" spans="1:9" x14ac:dyDescent="0.25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6417000</v>
      </c>
      <c r="G17" s="51">
        <f>G18</f>
        <v>0</v>
      </c>
      <c r="H17" s="51">
        <f>H18</f>
        <v>3278835.2600000002</v>
      </c>
      <c r="I17" s="31"/>
    </row>
    <row r="18" spans="1:9" x14ac:dyDescent="0.25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</f>
        <v>6417000</v>
      </c>
      <c r="G18" s="57">
        <f>G19+G20+G21</f>
        <v>0</v>
      </c>
      <c r="H18" s="57">
        <f>H19+H20+H21</f>
        <v>3278835.2600000002</v>
      </c>
      <c r="I18" s="31"/>
    </row>
    <row r="19" spans="1:9" ht="57" x14ac:dyDescent="0.25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f>6365000</f>
        <v>6365000</v>
      </c>
      <c r="G19" s="63"/>
      <c r="H19" s="63">
        <v>3271281.43</v>
      </c>
      <c r="I19" s="31"/>
    </row>
    <row r="20" spans="1:9" ht="69" customHeight="1" x14ac:dyDescent="0.25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f>10000</f>
        <v>10000</v>
      </c>
      <c r="G20" s="63"/>
      <c r="H20" s="63">
        <v>-5778.9</v>
      </c>
      <c r="I20" s="31"/>
    </row>
    <row r="21" spans="1:9" ht="34.5" x14ac:dyDescent="0.2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f>42000</f>
        <v>42000</v>
      </c>
      <c r="G21" s="63"/>
      <c r="H21" s="63">
        <v>13332.73</v>
      </c>
      <c r="I21" s="31"/>
    </row>
    <row r="22" spans="1:9" ht="23.25" x14ac:dyDescent="0.25">
      <c r="A22" s="46" t="s">
        <v>9</v>
      </c>
      <c r="B22" s="47" t="s">
        <v>25</v>
      </c>
      <c r="C22" s="48" t="s">
        <v>24</v>
      </c>
      <c r="D22" s="49" t="s">
        <v>9</v>
      </c>
      <c r="E22" s="50">
        <f>E23</f>
        <v>0</v>
      </c>
      <c r="F22" s="51">
        <f>F23</f>
        <v>1762000</v>
      </c>
      <c r="G22" s="51">
        <f>G23</f>
        <v>0</v>
      </c>
      <c r="H22" s="51">
        <f>H23</f>
        <v>828683.51000000013</v>
      </c>
      <c r="I22" s="31"/>
    </row>
    <row r="23" spans="1:9" ht="23.25" x14ac:dyDescent="0.25">
      <c r="A23" s="52" t="s">
        <v>9</v>
      </c>
      <c r="B23" s="53" t="s">
        <v>27</v>
      </c>
      <c r="C23" s="54" t="s">
        <v>26</v>
      </c>
      <c r="D23" s="55" t="s">
        <v>9</v>
      </c>
      <c r="E23" s="56">
        <f>E24+E25+E26+E27</f>
        <v>0</v>
      </c>
      <c r="F23" s="57">
        <f>F24+F25+F26+F27</f>
        <v>1762000</v>
      </c>
      <c r="G23" s="57">
        <f>G24+G25+G26+G27</f>
        <v>0</v>
      </c>
      <c r="H23" s="57">
        <f>H24+H25+H26+H27</f>
        <v>828683.51000000013</v>
      </c>
      <c r="I23" s="31"/>
    </row>
    <row r="24" spans="1:9" ht="57" x14ac:dyDescent="0.25">
      <c r="A24" s="58" t="s">
        <v>9</v>
      </c>
      <c r="B24" s="59" t="s">
        <v>29</v>
      </c>
      <c r="C24" s="60" t="s">
        <v>28</v>
      </c>
      <c r="D24" s="61" t="s">
        <v>9</v>
      </c>
      <c r="E24" s="62"/>
      <c r="F24" s="63">
        <v>715000</v>
      </c>
      <c r="G24" s="63"/>
      <c r="H24" s="63">
        <v>374735.13</v>
      </c>
      <c r="I24" s="31"/>
    </row>
    <row r="25" spans="1:9" ht="68.25" x14ac:dyDescent="0.25">
      <c r="A25" s="58" t="s">
        <v>9</v>
      </c>
      <c r="B25" s="59" t="s">
        <v>31</v>
      </c>
      <c r="C25" s="60" t="s">
        <v>30</v>
      </c>
      <c r="D25" s="61" t="s">
        <v>9</v>
      </c>
      <c r="E25" s="62"/>
      <c r="F25" s="63">
        <v>7000</v>
      </c>
      <c r="G25" s="63"/>
      <c r="H25" s="63">
        <v>2822.84</v>
      </c>
      <c r="I25" s="31"/>
    </row>
    <row r="26" spans="1:9" ht="57" x14ac:dyDescent="0.25">
      <c r="A26" s="58" t="s">
        <v>9</v>
      </c>
      <c r="B26" s="59" t="s">
        <v>33</v>
      </c>
      <c r="C26" s="60" t="s">
        <v>32</v>
      </c>
      <c r="D26" s="61" t="s">
        <v>9</v>
      </c>
      <c r="E26" s="62"/>
      <c r="F26" s="63">
        <v>1040000</v>
      </c>
      <c r="G26" s="63"/>
      <c r="H26" s="63">
        <v>521072.4</v>
      </c>
      <c r="I26" s="31"/>
    </row>
    <row r="27" spans="1:9" ht="57" x14ac:dyDescent="0.25">
      <c r="A27" s="58" t="s">
        <v>9</v>
      </c>
      <c r="B27" s="59" t="s">
        <v>35</v>
      </c>
      <c r="C27" s="60" t="s">
        <v>34</v>
      </c>
      <c r="D27" s="61" t="s">
        <v>9</v>
      </c>
      <c r="E27" s="62"/>
      <c r="F27" s="63"/>
      <c r="G27" s="63"/>
      <c r="H27" s="63">
        <f>-65200.64-4746.22</f>
        <v>-69946.86</v>
      </c>
      <c r="I27" s="31"/>
    </row>
    <row r="28" spans="1:9" x14ac:dyDescent="0.25">
      <c r="A28" s="46" t="s">
        <v>9</v>
      </c>
      <c r="B28" s="47" t="s">
        <v>37</v>
      </c>
      <c r="C28" s="48" t="s">
        <v>36</v>
      </c>
      <c r="D28" s="49" t="s">
        <v>9</v>
      </c>
      <c r="E28" s="50">
        <f>E29</f>
        <v>0</v>
      </c>
      <c r="F28" s="51">
        <f>F29</f>
        <v>56000</v>
      </c>
      <c r="G28" s="51">
        <f>G29</f>
        <v>0</v>
      </c>
      <c r="H28" s="51">
        <f>H29</f>
        <v>27255</v>
      </c>
      <c r="I28" s="31"/>
    </row>
    <row r="29" spans="1:9" x14ac:dyDescent="0.25">
      <c r="A29" s="52" t="s">
        <v>9</v>
      </c>
      <c r="B29" s="53" t="s">
        <v>39</v>
      </c>
      <c r="C29" s="54" t="s">
        <v>38</v>
      </c>
      <c r="D29" s="55" t="s">
        <v>9</v>
      </c>
      <c r="E29" s="56">
        <f>E30+E31</f>
        <v>0</v>
      </c>
      <c r="F29" s="57">
        <f>F30+F31</f>
        <v>56000</v>
      </c>
      <c r="G29" s="57">
        <f>G30+G31</f>
        <v>0</v>
      </c>
      <c r="H29" s="57">
        <f>H30</f>
        <v>27255</v>
      </c>
      <c r="I29" s="31"/>
    </row>
    <row r="30" spans="1:9" x14ac:dyDescent="0.25">
      <c r="A30" s="58" t="s">
        <v>9</v>
      </c>
      <c r="B30" s="59" t="s">
        <v>40</v>
      </c>
      <c r="C30" s="60" t="s">
        <v>38</v>
      </c>
      <c r="D30" s="61" t="s">
        <v>9</v>
      </c>
      <c r="E30" s="62"/>
      <c r="F30" s="63">
        <f>56000</f>
        <v>56000</v>
      </c>
      <c r="G30" s="63"/>
      <c r="H30" s="63">
        <v>27255</v>
      </c>
      <c r="I30" s="31"/>
    </row>
    <row r="31" spans="1:9" ht="23.25" x14ac:dyDescent="0.25">
      <c r="A31" s="58" t="s">
        <v>9</v>
      </c>
      <c r="B31" s="59" t="s">
        <v>42</v>
      </c>
      <c r="C31" s="60" t="s">
        <v>41</v>
      </c>
      <c r="D31" s="61" t="s">
        <v>9</v>
      </c>
      <c r="E31" s="62"/>
      <c r="F31" s="63"/>
      <c r="G31" s="63"/>
      <c r="H31" s="63">
        <v>0</v>
      </c>
      <c r="I31" s="31"/>
    </row>
    <row r="32" spans="1:9" x14ac:dyDescent="0.25">
      <c r="A32" s="46" t="s">
        <v>9</v>
      </c>
      <c r="B32" s="47" t="s">
        <v>44</v>
      </c>
      <c r="C32" s="48" t="s">
        <v>43</v>
      </c>
      <c r="D32" s="49" t="s">
        <v>9</v>
      </c>
      <c r="E32" s="50">
        <f>E33+E35</f>
        <v>0</v>
      </c>
      <c r="F32" s="51">
        <f>F33+F35</f>
        <v>10796000</v>
      </c>
      <c r="G32" s="51">
        <f>G33+G35</f>
        <v>0</v>
      </c>
      <c r="H32" s="51">
        <f>H33+H35</f>
        <v>2002376.94</v>
      </c>
      <c r="I32" s="31"/>
    </row>
    <row r="33" spans="1:9" x14ac:dyDescent="0.25">
      <c r="A33" s="64" t="s">
        <v>9</v>
      </c>
      <c r="B33" s="65" t="s">
        <v>46</v>
      </c>
      <c r="C33" s="66" t="s">
        <v>45</v>
      </c>
      <c r="D33" s="67" t="s">
        <v>9</v>
      </c>
      <c r="E33" s="56">
        <f>E34</f>
        <v>0</v>
      </c>
      <c r="F33" s="57">
        <f>F34</f>
        <v>975000</v>
      </c>
      <c r="G33" s="57">
        <f>G34</f>
        <v>0</v>
      </c>
      <c r="H33" s="57">
        <f>H34</f>
        <v>75176.92</v>
      </c>
      <c r="I33" s="31"/>
    </row>
    <row r="34" spans="1:9" ht="34.5" x14ac:dyDescent="0.25">
      <c r="A34" s="58" t="s">
        <v>9</v>
      </c>
      <c r="B34" s="59" t="s">
        <v>48</v>
      </c>
      <c r="C34" s="60" t="s">
        <v>47</v>
      </c>
      <c r="D34" s="61" t="s">
        <v>9</v>
      </c>
      <c r="E34" s="62"/>
      <c r="F34" s="63">
        <f>975000</f>
        <v>975000</v>
      </c>
      <c r="G34" s="63"/>
      <c r="H34" s="63">
        <v>75176.92</v>
      </c>
      <c r="I34" s="31"/>
    </row>
    <row r="35" spans="1:9" x14ac:dyDescent="0.25">
      <c r="A35" s="64" t="s">
        <v>9</v>
      </c>
      <c r="B35" s="65" t="s">
        <v>50</v>
      </c>
      <c r="C35" s="66" t="s">
        <v>49</v>
      </c>
      <c r="D35" s="67" t="s">
        <v>9</v>
      </c>
      <c r="E35" s="56">
        <f>E36+E38</f>
        <v>0</v>
      </c>
      <c r="F35" s="57">
        <f>F36+F38</f>
        <v>9821000</v>
      </c>
      <c r="G35" s="57">
        <f>G36+G38</f>
        <v>0</v>
      </c>
      <c r="H35" s="57">
        <f>H36+H38</f>
        <v>1927200.02</v>
      </c>
      <c r="I35" s="31"/>
    </row>
    <row r="36" spans="1:9" x14ac:dyDescent="0.25">
      <c r="A36" s="58" t="s">
        <v>9</v>
      </c>
      <c r="B36" s="59" t="s">
        <v>52</v>
      </c>
      <c r="C36" s="60" t="s">
        <v>51</v>
      </c>
      <c r="D36" s="61" t="s">
        <v>9</v>
      </c>
      <c r="E36" s="62">
        <f>E37</f>
        <v>0</v>
      </c>
      <c r="F36" s="68">
        <f>F37</f>
        <v>5709000</v>
      </c>
      <c r="G36" s="68">
        <f>G37</f>
        <v>0</v>
      </c>
      <c r="H36" s="68">
        <f>H37</f>
        <v>1676584.52</v>
      </c>
      <c r="I36" s="31"/>
    </row>
    <row r="37" spans="1:9" ht="23.25" x14ac:dyDescent="0.25">
      <c r="A37" s="58" t="s">
        <v>9</v>
      </c>
      <c r="B37" s="59" t="s">
        <v>54</v>
      </c>
      <c r="C37" s="60" t="s">
        <v>53</v>
      </c>
      <c r="D37" s="61" t="s">
        <v>9</v>
      </c>
      <c r="E37" s="62"/>
      <c r="F37" s="63">
        <f>5709000</f>
        <v>5709000</v>
      </c>
      <c r="G37" s="63"/>
      <c r="H37" s="63">
        <v>1676584.52</v>
      </c>
      <c r="I37" s="31"/>
    </row>
    <row r="38" spans="1:9" x14ac:dyDescent="0.25">
      <c r="A38" s="58" t="s">
        <v>9</v>
      </c>
      <c r="B38" s="59" t="s">
        <v>56</v>
      </c>
      <c r="C38" s="60" t="s">
        <v>55</v>
      </c>
      <c r="D38" s="61" t="s">
        <v>9</v>
      </c>
      <c r="E38" s="62">
        <f>E39</f>
        <v>0</v>
      </c>
      <c r="F38" s="68">
        <f>F39</f>
        <v>4112000</v>
      </c>
      <c r="G38" s="68">
        <f>G39</f>
        <v>0</v>
      </c>
      <c r="H38" s="68">
        <f>H39</f>
        <v>250615.5</v>
      </c>
      <c r="I38" s="31"/>
    </row>
    <row r="39" spans="1:9" ht="23.25" x14ac:dyDescent="0.25">
      <c r="A39" s="58" t="s">
        <v>9</v>
      </c>
      <c r="B39" s="59" t="s">
        <v>58</v>
      </c>
      <c r="C39" s="60" t="s">
        <v>57</v>
      </c>
      <c r="D39" s="61" t="s">
        <v>9</v>
      </c>
      <c r="E39" s="62"/>
      <c r="F39" s="63">
        <f>4112000</f>
        <v>4112000</v>
      </c>
      <c r="G39" s="63"/>
      <c r="H39" s="63">
        <v>250615.5</v>
      </c>
      <c r="I39" s="31"/>
    </row>
    <row r="40" spans="1:9" x14ac:dyDescent="0.25">
      <c r="A40" s="46" t="s">
        <v>9</v>
      </c>
      <c r="B40" s="47" t="s">
        <v>60</v>
      </c>
      <c r="C40" s="48" t="s">
        <v>59</v>
      </c>
      <c r="D40" s="49" t="s">
        <v>9</v>
      </c>
      <c r="E40" s="50">
        <f t="shared" ref="E40:H41" si="0">E41</f>
        <v>0</v>
      </c>
      <c r="F40" s="51">
        <f t="shared" si="0"/>
        <v>0</v>
      </c>
      <c r="G40" s="51">
        <f t="shared" si="0"/>
        <v>0</v>
      </c>
      <c r="H40" s="51">
        <f t="shared" si="0"/>
        <v>0</v>
      </c>
      <c r="I40" s="31"/>
    </row>
    <row r="41" spans="1:9" ht="34.5" x14ac:dyDescent="0.25">
      <c r="A41" s="52" t="s">
        <v>9</v>
      </c>
      <c r="B41" s="53" t="s">
        <v>62</v>
      </c>
      <c r="C41" s="54" t="s">
        <v>61</v>
      </c>
      <c r="D41" s="55" t="s">
        <v>9</v>
      </c>
      <c r="E41" s="56">
        <f t="shared" si="0"/>
        <v>0</v>
      </c>
      <c r="F41" s="57">
        <f t="shared" si="0"/>
        <v>0</v>
      </c>
      <c r="G41" s="57">
        <f t="shared" si="0"/>
        <v>0</v>
      </c>
      <c r="H41" s="57">
        <f t="shared" si="0"/>
        <v>0</v>
      </c>
      <c r="I41" s="31"/>
    </row>
    <row r="42" spans="1:9" ht="57" x14ac:dyDescent="0.25">
      <c r="A42" s="58" t="s">
        <v>9</v>
      </c>
      <c r="B42" s="59" t="s">
        <v>64</v>
      </c>
      <c r="C42" s="60" t="s">
        <v>63</v>
      </c>
      <c r="D42" s="61" t="s">
        <v>9</v>
      </c>
      <c r="E42" s="62"/>
      <c r="F42" s="63"/>
      <c r="G42" s="63"/>
      <c r="H42" s="63"/>
      <c r="I42" s="31"/>
    </row>
    <row r="43" spans="1:9" ht="34.5" x14ac:dyDescent="0.25">
      <c r="A43" s="46" t="s">
        <v>9</v>
      </c>
      <c r="B43" s="47" t="s">
        <v>66</v>
      </c>
      <c r="C43" s="48" t="s">
        <v>65</v>
      </c>
      <c r="D43" s="49" t="s">
        <v>9</v>
      </c>
      <c r="E43" s="50">
        <f>E44+E49+E52</f>
        <v>0</v>
      </c>
      <c r="F43" s="51">
        <f>F44+F49+F52</f>
        <v>1590000</v>
      </c>
      <c r="G43" s="51">
        <f>G44+G49+G52</f>
        <v>0</v>
      </c>
      <c r="H43" s="51">
        <f>H44+H49+H52</f>
        <v>429116.18</v>
      </c>
      <c r="I43" s="31"/>
    </row>
    <row r="44" spans="1:9" ht="68.25" x14ac:dyDescent="0.25">
      <c r="A44" s="64" t="s">
        <v>9</v>
      </c>
      <c r="B44" s="65" t="s">
        <v>68</v>
      </c>
      <c r="C44" s="66" t="s">
        <v>67</v>
      </c>
      <c r="D44" s="67" t="s">
        <v>9</v>
      </c>
      <c r="E44" s="56">
        <f>E45+E47</f>
        <v>0</v>
      </c>
      <c r="F44" s="57">
        <f>F45+F47</f>
        <v>1200000</v>
      </c>
      <c r="G44" s="57">
        <f>G45+G47</f>
        <v>0</v>
      </c>
      <c r="H44" s="83">
        <f>H45</f>
        <v>322023.56</v>
      </c>
      <c r="I44" s="31"/>
    </row>
    <row r="45" spans="1:9" ht="45.75" x14ac:dyDescent="0.25">
      <c r="A45" s="58" t="s">
        <v>9</v>
      </c>
      <c r="B45" s="59" t="s">
        <v>70</v>
      </c>
      <c r="C45" s="60" t="s">
        <v>69</v>
      </c>
      <c r="D45" s="61" t="s">
        <v>9</v>
      </c>
      <c r="E45" s="62">
        <f>E46</f>
        <v>0</v>
      </c>
      <c r="F45" s="68">
        <f>F46</f>
        <v>1200000</v>
      </c>
      <c r="G45" s="68">
        <f>G46</f>
        <v>0</v>
      </c>
      <c r="H45" s="68">
        <f>H46</f>
        <v>322023.56</v>
      </c>
      <c r="I45" s="31"/>
    </row>
    <row r="46" spans="1:9" ht="57" x14ac:dyDescent="0.25">
      <c r="A46" s="58" t="s">
        <v>9</v>
      </c>
      <c r="B46" s="59" t="s">
        <v>72</v>
      </c>
      <c r="C46" s="60" t="s">
        <v>71</v>
      </c>
      <c r="D46" s="61" t="s">
        <v>9</v>
      </c>
      <c r="E46" s="62"/>
      <c r="F46" s="63">
        <f>1200000</f>
        <v>1200000</v>
      </c>
      <c r="G46" s="63"/>
      <c r="H46" s="63">
        <v>322023.56</v>
      </c>
      <c r="I46" s="31"/>
    </row>
    <row r="47" spans="1:9" ht="57" x14ac:dyDescent="0.25">
      <c r="A47" s="58" t="s">
        <v>9</v>
      </c>
      <c r="B47" s="59" t="s">
        <v>74</v>
      </c>
      <c r="C47" s="60" t="s">
        <v>73</v>
      </c>
      <c r="D47" s="61" t="s">
        <v>9</v>
      </c>
      <c r="E47" s="62">
        <f>E48</f>
        <v>0</v>
      </c>
      <c r="F47" s="68">
        <f>F48</f>
        <v>0</v>
      </c>
      <c r="G47" s="68">
        <f>G48</f>
        <v>0</v>
      </c>
      <c r="H47" s="68">
        <f>H48</f>
        <v>0</v>
      </c>
      <c r="I47" s="31"/>
    </row>
    <row r="48" spans="1:9" ht="57" x14ac:dyDescent="0.25">
      <c r="A48" s="58" t="s">
        <v>9</v>
      </c>
      <c r="B48" s="59" t="s">
        <v>76</v>
      </c>
      <c r="C48" s="60" t="s">
        <v>75</v>
      </c>
      <c r="D48" s="61" t="s">
        <v>9</v>
      </c>
      <c r="E48" s="62"/>
      <c r="F48" s="63"/>
      <c r="G48" s="63"/>
      <c r="H48" s="63"/>
      <c r="I48" s="31"/>
    </row>
    <row r="49" spans="1:9" ht="23.25" x14ac:dyDescent="0.25">
      <c r="A49" s="52" t="s">
        <v>9</v>
      </c>
      <c r="B49" s="65" t="s">
        <v>194</v>
      </c>
      <c r="C49" s="54" t="s">
        <v>197</v>
      </c>
      <c r="D49" s="55"/>
      <c r="E49" s="56">
        <f t="shared" ref="E49:H50" si="1">E50</f>
        <v>0</v>
      </c>
      <c r="F49" s="57">
        <f t="shared" si="1"/>
        <v>0</v>
      </c>
      <c r="G49" s="57">
        <f t="shared" si="1"/>
        <v>0</v>
      </c>
      <c r="H49" s="57">
        <f t="shared" si="1"/>
        <v>0</v>
      </c>
      <c r="I49" s="31"/>
    </row>
    <row r="50" spans="1:9" ht="34.5" x14ac:dyDescent="0.25">
      <c r="A50" s="58" t="s">
        <v>9</v>
      </c>
      <c r="B50" s="69" t="s">
        <v>195</v>
      </c>
      <c r="C50" s="60" t="s">
        <v>198</v>
      </c>
      <c r="D50" s="61"/>
      <c r="E50" s="62">
        <f t="shared" si="1"/>
        <v>0</v>
      </c>
      <c r="F50" s="68">
        <f t="shared" si="1"/>
        <v>0</v>
      </c>
      <c r="G50" s="68">
        <f t="shared" si="1"/>
        <v>0</v>
      </c>
      <c r="H50" s="68">
        <f t="shared" si="1"/>
        <v>0</v>
      </c>
      <c r="I50" s="31"/>
    </row>
    <row r="51" spans="1:9" ht="34.5" x14ac:dyDescent="0.25">
      <c r="A51" s="58" t="s">
        <v>9</v>
      </c>
      <c r="B51" s="69" t="s">
        <v>196</v>
      </c>
      <c r="C51" s="60" t="s">
        <v>199</v>
      </c>
      <c r="D51" s="61"/>
      <c r="E51" s="62"/>
      <c r="F51" s="63"/>
      <c r="G51" s="63"/>
      <c r="H51" s="63"/>
      <c r="I51" s="31"/>
    </row>
    <row r="52" spans="1:9" ht="64.5" customHeight="1" x14ac:dyDescent="0.25">
      <c r="A52" s="64" t="s">
        <v>9</v>
      </c>
      <c r="B52" s="65" t="s">
        <v>78</v>
      </c>
      <c r="C52" s="66" t="s">
        <v>77</v>
      </c>
      <c r="D52" s="67" t="s">
        <v>9</v>
      </c>
      <c r="E52" s="56">
        <f t="shared" ref="E52:H53" si="2">E53</f>
        <v>0</v>
      </c>
      <c r="F52" s="57">
        <f t="shared" si="2"/>
        <v>390000</v>
      </c>
      <c r="G52" s="57">
        <f t="shared" si="2"/>
        <v>0</v>
      </c>
      <c r="H52" s="57">
        <f t="shared" si="2"/>
        <v>107092.62</v>
      </c>
      <c r="I52" s="31"/>
    </row>
    <row r="53" spans="1:9" ht="68.25" x14ac:dyDescent="0.25">
      <c r="A53" s="58" t="s">
        <v>9</v>
      </c>
      <c r="B53" s="59" t="s">
        <v>80</v>
      </c>
      <c r="C53" s="60" t="s">
        <v>79</v>
      </c>
      <c r="D53" s="61" t="s">
        <v>9</v>
      </c>
      <c r="E53" s="62">
        <f t="shared" si="2"/>
        <v>0</v>
      </c>
      <c r="F53" s="68">
        <f t="shared" si="2"/>
        <v>390000</v>
      </c>
      <c r="G53" s="68">
        <f t="shared" si="2"/>
        <v>0</v>
      </c>
      <c r="H53" s="68">
        <f t="shared" si="2"/>
        <v>107092.62</v>
      </c>
      <c r="I53" s="31"/>
    </row>
    <row r="54" spans="1:9" ht="57" x14ac:dyDescent="0.25">
      <c r="A54" s="58" t="s">
        <v>9</v>
      </c>
      <c r="B54" s="59" t="s">
        <v>82</v>
      </c>
      <c r="C54" s="60" t="s">
        <v>81</v>
      </c>
      <c r="D54" s="61" t="s">
        <v>9</v>
      </c>
      <c r="E54" s="62"/>
      <c r="F54" s="63">
        <f>390000</f>
        <v>390000</v>
      </c>
      <c r="G54" s="63"/>
      <c r="H54" s="63">
        <v>107092.62</v>
      </c>
      <c r="I54" s="31"/>
    </row>
    <row r="55" spans="1:9" ht="23.25" x14ac:dyDescent="0.25">
      <c r="A55" s="46" t="s">
        <v>9</v>
      </c>
      <c r="B55" s="47" t="s">
        <v>84</v>
      </c>
      <c r="C55" s="48" t="s">
        <v>83</v>
      </c>
      <c r="D55" s="49" t="s">
        <v>9</v>
      </c>
      <c r="E55" s="50">
        <f>E56+E60</f>
        <v>0</v>
      </c>
      <c r="F55" s="51">
        <f>F56+F60</f>
        <v>15000</v>
      </c>
      <c r="G55" s="51">
        <f>G56+G60</f>
        <v>0</v>
      </c>
      <c r="H55" s="51">
        <f>H56+H60</f>
        <v>0</v>
      </c>
      <c r="I55" s="31"/>
    </row>
    <row r="56" spans="1:9" x14ac:dyDescent="0.25">
      <c r="A56" s="52" t="s">
        <v>9</v>
      </c>
      <c r="B56" s="53" t="s">
        <v>86</v>
      </c>
      <c r="C56" s="54" t="s">
        <v>85</v>
      </c>
      <c r="D56" s="55" t="s">
        <v>9</v>
      </c>
      <c r="E56" s="56">
        <f t="shared" ref="E56:H58" si="3">E57</f>
        <v>0</v>
      </c>
      <c r="F56" s="57">
        <f t="shared" si="3"/>
        <v>15000</v>
      </c>
      <c r="G56" s="57">
        <f t="shared" si="3"/>
        <v>0</v>
      </c>
      <c r="H56" s="57">
        <f t="shared" si="3"/>
        <v>0</v>
      </c>
      <c r="I56" s="31"/>
    </row>
    <row r="57" spans="1:9" x14ac:dyDescent="0.25">
      <c r="A57" s="58" t="s">
        <v>9</v>
      </c>
      <c r="B57" s="59" t="s">
        <v>88</v>
      </c>
      <c r="C57" s="60" t="s">
        <v>87</v>
      </c>
      <c r="D57" s="61" t="s">
        <v>9</v>
      </c>
      <c r="E57" s="62">
        <f t="shared" si="3"/>
        <v>0</v>
      </c>
      <c r="F57" s="68">
        <f t="shared" si="3"/>
        <v>15000</v>
      </c>
      <c r="G57" s="68">
        <f t="shared" si="3"/>
        <v>0</v>
      </c>
      <c r="H57" s="68">
        <f t="shared" si="3"/>
        <v>0</v>
      </c>
      <c r="I57" s="31"/>
    </row>
    <row r="58" spans="1:9" ht="23.25" x14ac:dyDescent="0.25">
      <c r="A58" s="58" t="s">
        <v>9</v>
      </c>
      <c r="B58" s="59" t="s">
        <v>90</v>
      </c>
      <c r="C58" s="60" t="s">
        <v>89</v>
      </c>
      <c r="D58" s="61" t="s">
        <v>9</v>
      </c>
      <c r="E58" s="62">
        <f t="shared" si="3"/>
        <v>0</v>
      </c>
      <c r="F58" s="68">
        <f t="shared" si="3"/>
        <v>15000</v>
      </c>
      <c r="G58" s="68">
        <f t="shared" si="3"/>
        <v>0</v>
      </c>
      <c r="H58" s="68">
        <f t="shared" si="3"/>
        <v>0</v>
      </c>
      <c r="I58" s="31"/>
    </row>
    <row r="59" spans="1:9" ht="23.25" x14ac:dyDescent="0.25">
      <c r="A59" s="58" t="s">
        <v>9</v>
      </c>
      <c r="B59" s="59" t="s">
        <v>91</v>
      </c>
      <c r="C59" s="60" t="s">
        <v>89</v>
      </c>
      <c r="D59" s="61" t="s">
        <v>9</v>
      </c>
      <c r="E59" s="62"/>
      <c r="F59" s="63">
        <f>15000</f>
        <v>15000</v>
      </c>
      <c r="G59" s="63"/>
      <c r="H59" s="63">
        <f>0</f>
        <v>0</v>
      </c>
      <c r="I59" s="31"/>
    </row>
    <row r="60" spans="1:9" x14ac:dyDescent="0.25">
      <c r="A60" s="52" t="s">
        <v>9</v>
      </c>
      <c r="B60" s="53" t="s">
        <v>93</v>
      </c>
      <c r="C60" s="54" t="s">
        <v>92</v>
      </c>
      <c r="D60" s="55" t="s">
        <v>9</v>
      </c>
      <c r="E60" s="56">
        <f t="shared" ref="E60:H61" si="4">E61</f>
        <v>0</v>
      </c>
      <c r="F60" s="57">
        <f t="shared" si="4"/>
        <v>0</v>
      </c>
      <c r="G60" s="57">
        <f t="shared" si="4"/>
        <v>0</v>
      </c>
      <c r="H60" s="57">
        <f t="shared" si="4"/>
        <v>0</v>
      </c>
      <c r="I60" s="31"/>
    </row>
    <row r="61" spans="1:9" x14ac:dyDescent="0.25">
      <c r="A61" s="58" t="s">
        <v>9</v>
      </c>
      <c r="B61" s="59" t="s">
        <v>95</v>
      </c>
      <c r="C61" s="60" t="s">
        <v>94</v>
      </c>
      <c r="D61" s="61" t="s">
        <v>9</v>
      </c>
      <c r="E61" s="62">
        <f t="shared" si="4"/>
        <v>0</v>
      </c>
      <c r="F61" s="68">
        <f t="shared" si="4"/>
        <v>0</v>
      </c>
      <c r="G61" s="68">
        <f t="shared" si="4"/>
        <v>0</v>
      </c>
      <c r="H61" s="68">
        <f t="shared" si="4"/>
        <v>0</v>
      </c>
      <c r="I61" s="31"/>
    </row>
    <row r="62" spans="1:9" ht="23.25" x14ac:dyDescent="0.25">
      <c r="A62" s="58" t="s">
        <v>9</v>
      </c>
      <c r="B62" s="59" t="s">
        <v>97</v>
      </c>
      <c r="C62" s="60" t="s">
        <v>96</v>
      </c>
      <c r="D62" s="61" t="s">
        <v>9</v>
      </c>
      <c r="E62" s="62"/>
      <c r="F62" s="63"/>
      <c r="G62" s="63"/>
      <c r="H62" s="63"/>
      <c r="I62" s="31"/>
    </row>
    <row r="63" spans="1:9" ht="23.25" x14ac:dyDescent="0.25">
      <c r="A63" s="46" t="s">
        <v>9</v>
      </c>
      <c r="B63" s="47" t="s">
        <v>99</v>
      </c>
      <c r="C63" s="48" t="s">
        <v>98</v>
      </c>
      <c r="D63" s="49" t="s">
        <v>9</v>
      </c>
      <c r="E63" s="50">
        <f>E64+E66+E71</f>
        <v>0</v>
      </c>
      <c r="F63" s="51">
        <f>F64+F66+F71</f>
        <v>0</v>
      </c>
      <c r="G63" s="51">
        <f>G64+G66+G71</f>
        <v>0</v>
      </c>
      <c r="H63" s="51">
        <f>H64+H66+H71</f>
        <v>68074.13</v>
      </c>
      <c r="I63" s="31"/>
    </row>
    <row r="64" spans="1:9" x14ac:dyDescent="0.25">
      <c r="A64" s="64" t="s">
        <v>9</v>
      </c>
      <c r="B64" s="65" t="s">
        <v>101</v>
      </c>
      <c r="C64" s="66" t="s">
        <v>100</v>
      </c>
      <c r="D64" s="67" t="s">
        <v>9</v>
      </c>
      <c r="E64" s="56">
        <f>E65</f>
        <v>0</v>
      </c>
      <c r="F64" s="57">
        <f>F65</f>
        <v>0</v>
      </c>
      <c r="G64" s="57">
        <f>G65</f>
        <v>0</v>
      </c>
      <c r="H64" s="57">
        <f>H65</f>
        <v>0</v>
      </c>
      <c r="I64" s="31"/>
    </row>
    <row r="65" spans="1:9" ht="23.25" x14ac:dyDescent="0.25">
      <c r="A65" s="58" t="s">
        <v>9</v>
      </c>
      <c r="B65" s="59" t="s">
        <v>103</v>
      </c>
      <c r="C65" s="60" t="s">
        <v>102</v>
      </c>
      <c r="D65" s="61" t="s">
        <v>9</v>
      </c>
      <c r="E65" s="62"/>
      <c r="F65" s="63"/>
      <c r="G65" s="63"/>
      <c r="H65" s="63"/>
      <c r="I65" s="31"/>
    </row>
    <row r="66" spans="1:9" ht="57" x14ac:dyDescent="0.25">
      <c r="A66" s="52" t="s">
        <v>9</v>
      </c>
      <c r="B66" s="53" t="s">
        <v>105</v>
      </c>
      <c r="C66" s="54" t="s">
        <v>104</v>
      </c>
      <c r="D66" s="55" t="s">
        <v>9</v>
      </c>
      <c r="E66" s="56">
        <f>E67+E69</f>
        <v>0</v>
      </c>
      <c r="F66" s="57">
        <f>F67+F69</f>
        <v>0</v>
      </c>
      <c r="G66" s="57">
        <f>G67+G69</f>
        <v>0</v>
      </c>
      <c r="H66" s="57">
        <f>H67+H69</f>
        <v>0</v>
      </c>
      <c r="I66" s="31"/>
    </row>
    <row r="67" spans="1:9" ht="68.25" customHeight="1" x14ac:dyDescent="0.25">
      <c r="A67" s="58" t="s">
        <v>9</v>
      </c>
      <c r="B67" s="59" t="s">
        <v>107</v>
      </c>
      <c r="C67" s="60" t="s">
        <v>106</v>
      </c>
      <c r="D67" s="61" t="s">
        <v>9</v>
      </c>
      <c r="E67" s="62">
        <f t="shared" ref="E67:H67" si="5">E68</f>
        <v>0</v>
      </c>
      <c r="F67" s="68">
        <f t="shared" si="5"/>
        <v>0</v>
      </c>
      <c r="G67" s="68">
        <f t="shared" si="5"/>
        <v>0</v>
      </c>
      <c r="H67" s="68">
        <f t="shared" si="5"/>
        <v>0</v>
      </c>
      <c r="I67" s="31"/>
    </row>
    <row r="68" spans="1:9" ht="68.25" x14ac:dyDescent="0.25">
      <c r="A68" s="58" t="s">
        <v>9</v>
      </c>
      <c r="B68" s="59" t="s">
        <v>109</v>
      </c>
      <c r="C68" s="60" t="s">
        <v>108</v>
      </c>
      <c r="D68" s="61" t="s">
        <v>9</v>
      </c>
      <c r="E68" s="62"/>
      <c r="F68" s="63">
        <f>0</f>
        <v>0</v>
      </c>
      <c r="G68" s="63"/>
      <c r="H68" s="63">
        <v>0</v>
      </c>
      <c r="I68" s="31"/>
    </row>
    <row r="69" spans="1:9" ht="68.25" x14ac:dyDescent="0.25">
      <c r="A69" s="70" t="s">
        <v>9</v>
      </c>
      <c r="B69" s="71" t="s">
        <v>200</v>
      </c>
      <c r="C69" s="72" t="s">
        <v>202</v>
      </c>
      <c r="D69" s="61"/>
      <c r="E69" s="62">
        <f>E70</f>
        <v>0</v>
      </c>
      <c r="F69" s="68">
        <f>F70</f>
        <v>0</v>
      </c>
      <c r="G69" s="68">
        <f>G70</f>
        <v>0</v>
      </c>
      <c r="H69" s="68">
        <f>H70</f>
        <v>0</v>
      </c>
      <c r="I69" s="31"/>
    </row>
    <row r="70" spans="1:9" ht="68.25" x14ac:dyDescent="0.25">
      <c r="A70" s="70" t="s">
        <v>9</v>
      </c>
      <c r="B70" s="71" t="s">
        <v>201</v>
      </c>
      <c r="C70" s="72" t="s">
        <v>203</v>
      </c>
      <c r="D70" s="61"/>
      <c r="E70" s="62"/>
      <c r="F70" s="63"/>
      <c r="G70" s="63"/>
      <c r="H70" s="63"/>
      <c r="I70" s="31"/>
    </row>
    <row r="71" spans="1:9" ht="23.25" x14ac:dyDescent="0.25">
      <c r="A71" s="64" t="s">
        <v>9</v>
      </c>
      <c r="B71" s="65" t="s">
        <v>111</v>
      </c>
      <c r="C71" s="66" t="s">
        <v>110</v>
      </c>
      <c r="D71" s="67" t="s">
        <v>9</v>
      </c>
      <c r="E71" s="56">
        <f>E72+E74</f>
        <v>0</v>
      </c>
      <c r="F71" s="57">
        <f>F72+F74</f>
        <v>0</v>
      </c>
      <c r="G71" s="57">
        <f>G72+G74</f>
        <v>0</v>
      </c>
      <c r="H71" s="57">
        <f>H72+H74</f>
        <v>68074.13</v>
      </c>
      <c r="I71" s="31"/>
    </row>
    <row r="72" spans="1:9" ht="23.25" x14ac:dyDescent="0.25">
      <c r="A72" s="58" t="s">
        <v>9</v>
      </c>
      <c r="B72" s="59" t="s">
        <v>113</v>
      </c>
      <c r="C72" s="60" t="s">
        <v>112</v>
      </c>
      <c r="D72" s="61" t="s">
        <v>9</v>
      </c>
      <c r="E72" s="62">
        <f>E73</f>
        <v>0</v>
      </c>
      <c r="F72" s="68">
        <f>F73</f>
        <v>0</v>
      </c>
      <c r="G72" s="68">
        <f>G73</f>
        <v>0</v>
      </c>
      <c r="H72" s="68">
        <f>H73</f>
        <v>46002.13</v>
      </c>
      <c r="I72" s="31"/>
    </row>
    <row r="73" spans="1:9" ht="34.5" x14ac:dyDescent="0.25">
      <c r="A73" s="58" t="s">
        <v>9</v>
      </c>
      <c r="B73" s="59" t="s">
        <v>115</v>
      </c>
      <c r="C73" s="60" t="s">
        <v>114</v>
      </c>
      <c r="D73" s="61" t="s">
        <v>9</v>
      </c>
      <c r="E73" s="62"/>
      <c r="F73" s="63">
        <f>0</f>
        <v>0</v>
      </c>
      <c r="G73" s="63"/>
      <c r="H73" s="63">
        <v>46002.13</v>
      </c>
      <c r="I73" s="31"/>
    </row>
    <row r="74" spans="1:9" ht="34.5" x14ac:dyDescent="0.25">
      <c r="A74" s="58" t="s">
        <v>9</v>
      </c>
      <c r="B74" s="59" t="s">
        <v>117</v>
      </c>
      <c r="C74" s="60" t="s">
        <v>116</v>
      </c>
      <c r="D74" s="61" t="s">
        <v>9</v>
      </c>
      <c r="E74" s="62">
        <f>E75</f>
        <v>0</v>
      </c>
      <c r="F74" s="68">
        <f>F75</f>
        <v>0</v>
      </c>
      <c r="G74" s="68">
        <f>G75</f>
        <v>0</v>
      </c>
      <c r="H74" s="68">
        <f>H75</f>
        <v>22072</v>
      </c>
      <c r="I74" s="31"/>
    </row>
    <row r="75" spans="1:9" ht="45.75" x14ac:dyDescent="0.25">
      <c r="A75" s="58" t="s">
        <v>9</v>
      </c>
      <c r="B75" s="59" t="s">
        <v>119</v>
      </c>
      <c r="C75" s="60" t="s">
        <v>118</v>
      </c>
      <c r="D75" s="61" t="s">
        <v>9</v>
      </c>
      <c r="E75" s="62"/>
      <c r="F75" s="63"/>
      <c r="G75" s="63"/>
      <c r="H75" s="63">
        <v>22072</v>
      </c>
      <c r="I75" s="31"/>
    </row>
    <row r="76" spans="1:9" x14ac:dyDescent="0.25">
      <c r="A76" s="46" t="s">
        <v>9</v>
      </c>
      <c r="B76" s="47" t="s">
        <v>121</v>
      </c>
      <c r="C76" s="48" t="s">
        <v>120</v>
      </c>
      <c r="D76" s="49" t="s">
        <v>9</v>
      </c>
      <c r="E76" s="50">
        <f>E77+E80</f>
        <v>0</v>
      </c>
      <c r="F76" s="51">
        <f>F77+F80</f>
        <v>30000</v>
      </c>
      <c r="G76" s="51">
        <f>G77+G80</f>
        <v>0</v>
      </c>
      <c r="H76" s="51">
        <f>H77+H80</f>
        <v>9000</v>
      </c>
      <c r="I76" s="31"/>
    </row>
    <row r="77" spans="1:9" x14ac:dyDescent="0.25">
      <c r="A77" s="1" t="s">
        <v>9</v>
      </c>
      <c r="B77" s="2" t="s">
        <v>230</v>
      </c>
      <c r="C77" s="3" t="s">
        <v>231</v>
      </c>
      <c r="D77" s="4" t="s">
        <v>9</v>
      </c>
      <c r="E77" s="5">
        <f t="shared" ref="E77:H78" si="6">E78</f>
        <v>0</v>
      </c>
      <c r="F77" s="6">
        <f t="shared" si="6"/>
        <v>0</v>
      </c>
      <c r="G77" s="6">
        <f t="shared" si="6"/>
        <v>0</v>
      </c>
      <c r="H77" s="6">
        <f t="shared" si="6"/>
        <v>0</v>
      </c>
      <c r="I77" s="31"/>
    </row>
    <row r="78" spans="1:9" ht="113.25" x14ac:dyDescent="0.25">
      <c r="A78" s="1" t="s">
        <v>9</v>
      </c>
      <c r="B78" s="2" t="s">
        <v>232</v>
      </c>
      <c r="C78" s="3" t="s">
        <v>233</v>
      </c>
      <c r="D78" s="4" t="s">
        <v>9</v>
      </c>
      <c r="E78" s="73">
        <f t="shared" si="6"/>
        <v>0</v>
      </c>
      <c r="F78" s="74">
        <f t="shared" si="6"/>
        <v>0</v>
      </c>
      <c r="G78" s="74">
        <f t="shared" si="6"/>
        <v>0</v>
      </c>
      <c r="H78" s="74">
        <f t="shared" si="6"/>
        <v>0</v>
      </c>
      <c r="I78" s="31"/>
    </row>
    <row r="79" spans="1:9" ht="102" x14ac:dyDescent="0.25">
      <c r="A79" s="1" t="s">
        <v>9</v>
      </c>
      <c r="B79" s="2" t="s">
        <v>234</v>
      </c>
      <c r="C79" s="3" t="s">
        <v>235</v>
      </c>
      <c r="D79" s="4" t="s">
        <v>9</v>
      </c>
      <c r="E79" s="73"/>
      <c r="F79" s="75">
        <f>0</f>
        <v>0</v>
      </c>
      <c r="G79" s="75"/>
      <c r="H79" s="75">
        <v>0</v>
      </c>
      <c r="I79" s="31"/>
    </row>
    <row r="80" spans="1:9" ht="23.25" x14ac:dyDescent="0.25">
      <c r="A80" s="64" t="s">
        <v>9</v>
      </c>
      <c r="B80" s="65" t="s">
        <v>227</v>
      </c>
      <c r="C80" s="66" t="s">
        <v>122</v>
      </c>
      <c r="D80" s="76" t="s">
        <v>9</v>
      </c>
      <c r="E80" s="56">
        <f>E83</f>
        <v>0</v>
      </c>
      <c r="F80" s="57">
        <f>F83+F82</f>
        <v>30000</v>
      </c>
      <c r="G80" s="57">
        <f>G83</f>
        <v>0</v>
      </c>
      <c r="H80" s="57">
        <f>H83+H81</f>
        <v>9000</v>
      </c>
      <c r="I80" s="31"/>
    </row>
    <row r="81" spans="1:9" x14ac:dyDescent="0.25">
      <c r="A81" s="64"/>
      <c r="B81" s="71" t="s">
        <v>236</v>
      </c>
      <c r="C81" s="77"/>
      <c r="D81" s="43"/>
      <c r="E81" s="62">
        <f t="shared" ref="E81:G84" si="7">E82</f>
        <v>0</v>
      </c>
      <c r="F81" s="68">
        <f t="shared" si="7"/>
        <v>0</v>
      </c>
      <c r="G81" s="68">
        <f t="shared" si="7"/>
        <v>0</v>
      </c>
      <c r="H81" s="68">
        <f>H82</f>
        <v>0</v>
      </c>
      <c r="I81" s="31"/>
    </row>
    <row r="82" spans="1:9" x14ac:dyDescent="0.25">
      <c r="A82" s="64"/>
      <c r="B82" s="2" t="s">
        <v>237</v>
      </c>
      <c r="C82" s="60"/>
      <c r="D82" s="61" t="s">
        <v>9</v>
      </c>
      <c r="E82" s="62">
        <f t="shared" si="7"/>
        <v>0</v>
      </c>
      <c r="F82" s="68">
        <f>0</f>
        <v>0</v>
      </c>
      <c r="G82" s="68">
        <f t="shared" si="7"/>
        <v>0</v>
      </c>
      <c r="H82" s="68">
        <v>0</v>
      </c>
      <c r="I82" s="31"/>
    </row>
    <row r="83" spans="1:9" ht="68.25" x14ac:dyDescent="0.25">
      <c r="A83" s="70" t="s">
        <v>9</v>
      </c>
      <c r="B83" s="71" t="s">
        <v>225</v>
      </c>
      <c r="C83" s="77" t="s">
        <v>228</v>
      </c>
      <c r="D83" s="43"/>
      <c r="E83" s="62">
        <f t="shared" si="7"/>
        <v>0</v>
      </c>
      <c r="F83" s="68">
        <f t="shared" si="7"/>
        <v>30000</v>
      </c>
      <c r="G83" s="68">
        <f t="shared" si="7"/>
        <v>0</v>
      </c>
      <c r="H83" s="68">
        <f>H84</f>
        <v>9000</v>
      </c>
      <c r="I83" s="31"/>
    </row>
    <row r="84" spans="1:9" ht="57" x14ac:dyDescent="0.25">
      <c r="A84" s="58" t="s">
        <v>9</v>
      </c>
      <c r="B84" s="2" t="s">
        <v>226</v>
      </c>
      <c r="C84" s="60" t="s">
        <v>229</v>
      </c>
      <c r="D84" s="61" t="s">
        <v>9</v>
      </c>
      <c r="E84" s="62">
        <f t="shared" si="7"/>
        <v>0</v>
      </c>
      <c r="F84" s="68">
        <f>30000</f>
        <v>30000</v>
      </c>
      <c r="G84" s="68">
        <f t="shared" si="7"/>
        <v>0</v>
      </c>
      <c r="H84" s="68">
        <v>9000</v>
      </c>
      <c r="I84" s="31"/>
    </row>
    <row r="85" spans="1:9" ht="57" x14ac:dyDescent="0.25">
      <c r="A85" s="58" t="s">
        <v>9</v>
      </c>
      <c r="B85" s="59" t="s">
        <v>124</v>
      </c>
      <c r="C85" s="60" t="s">
        <v>123</v>
      </c>
      <c r="D85" s="61" t="s">
        <v>9</v>
      </c>
      <c r="E85" s="62"/>
      <c r="F85" s="63"/>
      <c r="G85" s="63"/>
      <c r="H85" s="68"/>
      <c r="I85" s="31"/>
    </row>
    <row r="86" spans="1:9" x14ac:dyDescent="0.25">
      <c r="A86" s="46" t="s">
        <v>9</v>
      </c>
      <c r="B86" s="47" t="s">
        <v>126</v>
      </c>
      <c r="C86" s="48" t="s">
        <v>125</v>
      </c>
      <c r="D86" s="49" t="s">
        <v>9</v>
      </c>
      <c r="E86" s="50">
        <f>E87+E90</f>
        <v>0</v>
      </c>
      <c r="F86" s="51">
        <f>F87+F90</f>
        <v>90000</v>
      </c>
      <c r="G86" s="51">
        <f>G87+G90</f>
        <v>0</v>
      </c>
      <c r="H86" s="51">
        <f>H87+H90</f>
        <v>150610.18</v>
      </c>
      <c r="I86" s="31"/>
    </row>
    <row r="87" spans="1:9" x14ac:dyDescent="0.25">
      <c r="A87" s="52" t="s">
        <v>9</v>
      </c>
      <c r="B87" s="53" t="s">
        <v>190</v>
      </c>
      <c r="C87" s="66" t="s">
        <v>191</v>
      </c>
      <c r="D87" s="76"/>
      <c r="E87" s="56">
        <f>E88</f>
        <v>0</v>
      </c>
      <c r="F87" s="57">
        <f>F88</f>
        <v>0</v>
      </c>
      <c r="G87" s="57">
        <f>G88</f>
        <v>0</v>
      </c>
      <c r="H87" s="57">
        <f>H88</f>
        <v>0</v>
      </c>
      <c r="I87" s="31"/>
    </row>
    <row r="88" spans="1:9" ht="23.25" x14ac:dyDescent="0.25">
      <c r="A88" s="58" t="s">
        <v>9</v>
      </c>
      <c r="B88" s="59" t="s">
        <v>192</v>
      </c>
      <c r="C88" s="78" t="s">
        <v>193</v>
      </c>
      <c r="D88" s="43"/>
      <c r="E88" s="44"/>
      <c r="F88" s="79"/>
      <c r="G88" s="79"/>
      <c r="H88" s="63">
        <f>H89</f>
        <v>0</v>
      </c>
      <c r="I88" s="31"/>
    </row>
    <row r="89" spans="1:9" ht="23.25" x14ac:dyDescent="0.25">
      <c r="A89" s="58" t="s">
        <v>9</v>
      </c>
      <c r="B89" s="59" t="s">
        <v>216</v>
      </c>
      <c r="C89" s="78" t="s">
        <v>193</v>
      </c>
      <c r="D89" s="43"/>
      <c r="E89" s="44"/>
      <c r="F89" s="79"/>
      <c r="G89" s="79"/>
      <c r="H89" s="63">
        <v>0</v>
      </c>
      <c r="I89" s="31"/>
    </row>
    <row r="90" spans="1:9" x14ac:dyDescent="0.25">
      <c r="A90" s="52" t="s">
        <v>9</v>
      </c>
      <c r="B90" s="53" t="s">
        <v>128</v>
      </c>
      <c r="C90" s="54" t="s">
        <v>127</v>
      </c>
      <c r="D90" s="55" t="s">
        <v>9</v>
      </c>
      <c r="E90" s="56">
        <f>E91</f>
        <v>0</v>
      </c>
      <c r="F90" s="57">
        <f>F91</f>
        <v>90000</v>
      </c>
      <c r="G90" s="57">
        <f>G91</f>
        <v>0</v>
      </c>
      <c r="H90" s="57">
        <f>H91</f>
        <v>150610.18</v>
      </c>
      <c r="I90" s="31"/>
    </row>
    <row r="91" spans="1:9" x14ac:dyDescent="0.25">
      <c r="A91" s="58" t="s">
        <v>9</v>
      </c>
      <c r="B91" s="59" t="s">
        <v>130</v>
      </c>
      <c r="C91" s="60" t="s">
        <v>129</v>
      </c>
      <c r="D91" s="61" t="s">
        <v>9</v>
      </c>
      <c r="E91" s="62">
        <f>E92+E93+E94</f>
        <v>0</v>
      </c>
      <c r="F91" s="68">
        <f>F92+F93+F94</f>
        <v>90000</v>
      </c>
      <c r="G91" s="68">
        <f>G92+G93+G94</f>
        <v>0</v>
      </c>
      <c r="H91" s="68">
        <f>H92+H93+H94</f>
        <v>150610.18</v>
      </c>
      <c r="I91" s="31"/>
    </row>
    <row r="92" spans="1:9" ht="23.25" x14ac:dyDescent="0.25">
      <c r="A92" s="58" t="s">
        <v>9</v>
      </c>
      <c r="B92" s="59" t="s">
        <v>131</v>
      </c>
      <c r="C92" s="60" t="s">
        <v>211</v>
      </c>
      <c r="D92" s="61" t="s">
        <v>9</v>
      </c>
      <c r="E92" s="62"/>
      <c r="F92" s="63">
        <f>100000-100000</f>
        <v>0</v>
      </c>
      <c r="G92" s="63"/>
      <c r="H92" s="63"/>
      <c r="I92" s="31"/>
    </row>
    <row r="93" spans="1:9" ht="23.25" x14ac:dyDescent="0.25">
      <c r="A93" s="58" t="s">
        <v>9</v>
      </c>
      <c r="B93" s="59" t="s">
        <v>132</v>
      </c>
      <c r="C93" s="60" t="s">
        <v>212</v>
      </c>
      <c r="D93" s="61" t="s">
        <v>9</v>
      </c>
      <c r="E93" s="62"/>
      <c r="F93" s="63">
        <f>50000</f>
        <v>50000</v>
      </c>
      <c r="G93" s="63"/>
      <c r="H93" s="63">
        <v>139172.5</v>
      </c>
      <c r="I93" s="31"/>
    </row>
    <row r="94" spans="1:9" ht="23.25" x14ac:dyDescent="0.25">
      <c r="A94" s="58" t="s">
        <v>9</v>
      </c>
      <c r="B94" s="59" t="s">
        <v>133</v>
      </c>
      <c r="C94" s="60" t="s">
        <v>213</v>
      </c>
      <c r="D94" s="61" t="s">
        <v>9</v>
      </c>
      <c r="E94" s="62"/>
      <c r="F94" s="63">
        <f>40000</f>
        <v>40000</v>
      </c>
      <c r="G94" s="63"/>
      <c r="H94" s="63">
        <v>11437.68</v>
      </c>
      <c r="I94" s="31"/>
    </row>
    <row r="95" spans="1:9" ht="16.5" customHeight="1" x14ac:dyDescent="0.25">
      <c r="A95" s="40" t="s">
        <v>9</v>
      </c>
      <c r="B95" s="41" t="s">
        <v>135</v>
      </c>
      <c r="C95" s="42" t="s">
        <v>134</v>
      </c>
      <c r="D95" s="43" t="s">
        <v>9</v>
      </c>
      <c r="E95" s="44">
        <f>E96+E128+E132</f>
        <v>32157475.27</v>
      </c>
      <c r="F95" s="45">
        <f>F96+F128+F132</f>
        <v>32453975.27</v>
      </c>
      <c r="G95" s="45">
        <f t="shared" ref="G95" si="8">G96+G128+G132</f>
        <v>870073.4</v>
      </c>
      <c r="H95" s="45">
        <f>H96+H128+H132</f>
        <v>1043336.51</v>
      </c>
      <c r="I95" s="31"/>
    </row>
    <row r="96" spans="1:9" ht="27.75" customHeight="1" x14ac:dyDescent="0.25">
      <c r="A96" s="40" t="s">
        <v>9</v>
      </c>
      <c r="B96" s="41" t="s">
        <v>137</v>
      </c>
      <c r="C96" s="42" t="s">
        <v>136</v>
      </c>
      <c r="D96" s="43" t="s">
        <v>9</v>
      </c>
      <c r="E96" s="44">
        <f>E97+E102+E112+E115</f>
        <v>32157475.27</v>
      </c>
      <c r="F96" s="45">
        <f>F97+F102+F112+F115</f>
        <v>32383975.27</v>
      </c>
      <c r="G96" s="45">
        <f>G97+G102+G112+G115</f>
        <v>870073.4</v>
      </c>
      <c r="H96" s="45">
        <f>H97+H102+H112+H115+H107</f>
        <v>983273.4</v>
      </c>
      <c r="I96" s="31"/>
    </row>
    <row r="97" spans="1:9" ht="27" customHeight="1" x14ac:dyDescent="0.25">
      <c r="A97" s="40" t="s">
        <v>9</v>
      </c>
      <c r="B97" s="41" t="s">
        <v>189</v>
      </c>
      <c r="C97" s="42" t="s">
        <v>138</v>
      </c>
      <c r="D97" s="43" t="s">
        <v>9</v>
      </c>
      <c r="E97" s="44">
        <f>E98+E100</f>
        <v>837000</v>
      </c>
      <c r="F97" s="45">
        <f t="shared" ref="F97:H97" si="9">F98+F100</f>
        <v>837000</v>
      </c>
      <c r="G97" s="45">
        <f t="shared" si="9"/>
        <v>418500</v>
      </c>
      <c r="H97" s="45">
        <f t="shared" si="9"/>
        <v>418500</v>
      </c>
      <c r="I97" s="31"/>
    </row>
    <row r="98" spans="1:9" x14ac:dyDescent="0.25">
      <c r="A98" s="58" t="s">
        <v>9</v>
      </c>
      <c r="B98" s="59" t="s">
        <v>188</v>
      </c>
      <c r="C98" s="60" t="s">
        <v>139</v>
      </c>
      <c r="D98" s="61" t="s">
        <v>9</v>
      </c>
      <c r="E98" s="62">
        <f>E99</f>
        <v>837000</v>
      </c>
      <c r="F98" s="68">
        <f t="shared" ref="F98:H98" si="10">F99</f>
        <v>837000</v>
      </c>
      <c r="G98" s="68">
        <f t="shared" si="10"/>
        <v>418500</v>
      </c>
      <c r="H98" s="68">
        <f t="shared" si="10"/>
        <v>418500</v>
      </c>
      <c r="I98" s="31"/>
    </row>
    <row r="99" spans="1:9" ht="23.25" x14ac:dyDescent="0.25">
      <c r="A99" s="58" t="s">
        <v>9</v>
      </c>
      <c r="B99" s="59" t="s">
        <v>187</v>
      </c>
      <c r="C99" s="60" t="s">
        <v>140</v>
      </c>
      <c r="D99" s="61" t="s">
        <v>9</v>
      </c>
      <c r="E99" s="62">
        <f>F99</f>
        <v>837000</v>
      </c>
      <c r="F99" s="63">
        <v>837000</v>
      </c>
      <c r="G99" s="63">
        <f>H99</f>
        <v>418500</v>
      </c>
      <c r="H99" s="63">
        <v>418500</v>
      </c>
      <c r="I99" s="31"/>
    </row>
    <row r="100" spans="1:9" ht="34.5" x14ac:dyDescent="0.25">
      <c r="A100" s="58" t="s">
        <v>9</v>
      </c>
      <c r="B100" s="91" t="s">
        <v>244</v>
      </c>
      <c r="C100" s="60" t="s">
        <v>242</v>
      </c>
      <c r="D100" s="61" t="s">
        <v>9</v>
      </c>
      <c r="E100" s="62">
        <f>E101</f>
        <v>0</v>
      </c>
      <c r="F100" s="68">
        <f>F101</f>
        <v>0</v>
      </c>
      <c r="G100" s="68">
        <f t="shared" ref="G100:H100" si="11">G101</f>
        <v>0</v>
      </c>
      <c r="H100" s="68">
        <f t="shared" si="11"/>
        <v>0</v>
      </c>
      <c r="I100" s="31"/>
    </row>
    <row r="101" spans="1:9" ht="25.5" customHeight="1" x14ac:dyDescent="0.25">
      <c r="A101" s="58" t="s">
        <v>9</v>
      </c>
      <c r="B101" s="91" t="s">
        <v>245</v>
      </c>
      <c r="C101" s="60" t="s">
        <v>243</v>
      </c>
      <c r="D101" s="61" t="s">
        <v>9</v>
      </c>
      <c r="E101" s="62"/>
      <c r="F101" s="63"/>
      <c r="G101" s="63"/>
      <c r="H101" s="63"/>
      <c r="I101" s="31"/>
    </row>
    <row r="102" spans="1:9" ht="23.25" x14ac:dyDescent="0.25">
      <c r="A102" s="40" t="s">
        <v>9</v>
      </c>
      <c r="B102" s="41" t="s">
        <v>186</v>
      </c>
      <c r="C102" s="42" t="s">
        <v>141</v>
      </c>
      <c r="D102" s="43" t="s">
        <v>9</v>
      </c>
      <c r="E102" s="44">
        <f>E1175+E105</f>
        <v>0</v>
      </c>
      <c r="F102" s="45">
        <f>F107</f>
        <v>0</v>
      </c>
      <c r="G102" s="45">
        <f>G1175+G105</f>
        <v>0</v>
      </c>
      <c r="H102" s="45">
        <f>H1175+H105</f>
        <v>0</v>
      </c>
      <c r="I102" s="31"/>
    </row>
    <row r="103" spans="1:9" ht="70.5" customHeight="1" x14ac:dyDescent="0.25">
      <c r="A103" s="58" t="s">
        <v>9</v>
      </c>
      <c r="B103" s="59" t="s">
        <v>185</v>
      </c>
      <c r="C103" s="60" t="s">
        <v>142</v>
      </c>
      <c r="D103" s="61" t="s">
        <v>9</v>
      </c>
      <c r="E103" s="62">
        <f>E104</f>
        <v>0</v>
      </c>
      <c r="F103" s="68">
        <f t="shared" ref="F103:H103" si="12">F104</f>
        <v>0</v>
      </c>
      <c r="G103" s="68">
        <f t="shared" si="12"/>
        <v>0</v>
      </c>
      <c r="H103" s="68">
        <f t="shared" si="12"/>
        <v>0</v>
      </c>
      <c r="I103" s="31"/>
    </row>
    <row r="104" spans="1:9" ht="56.25" customHeight="1" x14ac:dyDescent="0.25">
      <c r="A104" s="58" t="s">
        <v>9</v>
      </c>
      <c r="B104" s="59" t="s">
        <v>184</v>
      </c>
      <c r="C104" s="60" t="s">
        <v>143</v>
      </c>
      <c r="D104" s="61" t="s">
        <v>9</v>
      </c>
      <c r="E104" s="62"/>
      <c r="F104" s="63"/>
      <c r="G104" s="63"/>
      <c r="H104" s="63"/>
      <c r="I104" s="31"/>
    </row>
    <row r="105" spans="1:9" ht="34.5" x14ac:dyDescent="0.25">
      <c r="A105" s="58" t="s">
        <v>9</v>
      </c>
      <c r="B105" s="59" t="s">
        <v>183</v>
      </c>
      <c r="C105" s="60" t="s">
        <v>144</v>
      </c>
      <c r="D105" s="61" t="s">
        <v>9</v>
      </c>
      <c r="E105" s="62">
        <f>E106</f>
        <v>0</v>
      </c>
      <c r="F105" s="68">
        <f t="shared" ref="F105:H105" si="13">F106</f>
        <v>0</v>
      </c>
      <c r="G105" s="68">
        <f t="shared" si="13"/>
        <v>0</v>
      </c>
      <c r="H105" s="68">
        <f t="shared" si="13"/>
        <v>0</v>
      </c>
      <c r="I105" s="31"/>
    </row>
    <row r="106" spans="1:9" ht="45.75" x14ac:dyDescent="0.25">
      <c r="A106" s="58" t="s">
        <v>9</v>
      </c>
      <c r="B106" s="59" t="s">
        <v>182</v>
      </c>
      <c r="C106" s="60" t="s">
        <v>145</v>
      </c>
      <c r="D106" s="61" t="s">
        <v>9</v>
      </c>
      <c r="E106" s="62"/>
      <c r="F106" s="63"/>
      <c r="G106" s="63"/>
      <c r="H106" s="63"/>
      <c r="I106" s="31"/>
    </row>
    <row r="107" spans="1:9" x14ac:dyDescent="0.25">
      <c r="A107" s="40" t="s">
        <v>9</v>
      </c>
      <c r="B107" s="41" t="s">
        <v>186</v>
      </c>
      <c r="C107" s="42" t="s">
        <v>209</v>
      </c>
      <c r="D107" s="43" t="s">
        <v>9</v>
      </c>
      <c r="E107" s="44">
        <f>E108</f>
        <v>0</v>
      </c>
      <c r="F107" s="45">
        <f>F108</f>
        <v>0</v>
      </c>
      <c r="G107" s="45">
        <f t="shared" ref="G107:H107" si="14">G108</f>
        <v>0</v>
      </c>
      <c r="H107" s="45">
        <f t="shared" si="14"/>
        <v>0</v>
      </c>
      <c r="I107" s="31"/>
    </row>
    <row r="108" spans="1:9" x14ac:dyDescent="0.25">
      <c r="A108" s="58" t="s">
        <v>9</v>
      </c>
      <c r="B108" s="59" t="s">
        <v>206</v>
      </c>
      <c r="C108" s="60" t="s">
        <v>208</v>
      </c>
      <c r="D108" s="61" t="s">
        <v>9</v>
      </c>
      <c r="E108" s="62">
        <f>E109</f>
        <v>0</v>
      </c>
      <c r="F108" s="68">
        <f t="shared" ref="F108:H108" si="15">F109</f>
        <v>0</v>
      </c>
      <c r="G108" s="68">
        <f t="shared" si="15"/>
        <v>0</v>
      </c>
      <c r="H108" s="68">
        <f t="shared" si="15"/>
        <v>0</v>
      </c>
      <c r="I108" s="31"/>
    </row>
    <row r="109" spans="1:9" ht="34.5" x14ac:dyDescent="0.25">
      <c r="A109" s="58" t="s">
        <v>9</v>
      </c>
      <c r="B109" s="59" t="s">
        <v>207</v>
      </c>
      <c r="C109" s="60" t="s">
        <v>210</v>
      </c>
      <c r="D109" s="61" t="s">
        <v>9</v>
      </c>
      <c r="E109" s="62"/>
      <c r="F109" s="68">
        <f>F110+F111</f>
        <v>0</v>
      </c>
      <c r="G109" s="68"/>
      <c r="H109" s="74">
        <f>H110+H111</f>
        <v>0</v>
      </c>
      <c r="I109" s="31"/>
    </row>
    <row r="110" spans="1:9" x14ac:dyDescent="0.25">
      <c r="A110" s="58"/>
      <c r="B110" s="59"/>
      <c r="C110" s="60" t="s">
        <v>222</v>
      </c>
      <c r="D110" s="61"/>
      <c r="E110" s="62"/>
      <c r="F110" s="68"/>
      <c r="G110" s="68"/>
      <c r="H110" s="74"/>
      <c r="I110" s="31"/>
    </row>
    <row r="111" spans="1:9" x14ac:dyDescent="0.25">
      <c r="A111" s="58"/>
      <c r="B111" s="59"/>
      <c r="C111" s="60" t="s">
        <v>221</v>
      </c>
      <c r="D111" s="61"/>
      <c r="E111" s="62"/>
      <c r="F111" s="68"/>
      <c r="G111" s="68"/>
      <c r="H111" s="74"/>
      <c r="I111" s="31"/>
    </row>
    <row r="112" spans="1:9" ht="23.25" x14ac:dyDescent="0.25">
      <c r="A112" s="40" t="s">
        <v>9</v>
      </c>
      <c r="B112" s="41" t="s">
        <v>181</v>
      </c>
      <c r="C112" s="42" t="s">
        <v>146</v>
      </c>
      <c r="D112" s="43" t="s">
        <v>9</v>
      </c>
      <c r="E112" s="44">
        <f>E113</f>
        <v>0</v>
      </c>
      <c r="F112" s="45">
        <f t="shared" ref="F112:H112" si="16">F113</f>
        <v>226500</v>
      </c>
      <c r="G112" s="45">
        <f t="shared" si="16"/>
        <v>0</v>
      </c>
      <c r="H112" s="45">
        <f t="shared" si="16"/>
        <v>113200</v>
      </c>
      <c r="I112" s="31"/>
    </row>
    <row r="113" spans="1:9" ht="23.25" x14ac:dyDescent="0.25">
      <c r="A113" s="58" t="s">
        <v>9</v>
      </c>
      <c r="B113" s="59" t="s">
        <v>180</v>
      </c>
      <c r="C113" s="60" t="s">
        <v>147</v>
      </c>
      <c r="D113" s="61" t="s">
        <v>9</v>
      </c>
      <c r="E113" s="62">
        <f>E114</f>
        <v>0</v>
      </c>
      <c r="F113" s="68">
        <f t="shared" ref="F113:H113" si="17">F114</f>
        <v>226500</v>
      </c>
      <c r="G113" s="68">
        <f t="shared" si="17"/>
        <v>0</v>
      </c>
      <c r="H113" s="68">
        <f t="shared" si="17"/>
        <v>113200</v>
      </c>
      <c r="I113" s="31"/>
    </row>
    <row r="114" spans="1:9" ht="34.5" x14ac:dyDescent="0.25">
      <c r="A114" s="58" t="s">
        <v>9</v>
      </c>
      <c r="B114" s="59" t="s">
        <v>179</v>
      </c>
      <c r="C114" s="60" t="s">
        <v>148</v>
      </c>
      <c r="D114" s="61" t="s">
        <v>9</v>
      </c>
      <c r="E114" s="62"/>
      <c r="F114" s="63">
        <v>226500</v>
      </c>
      <c r="G114" s="63"/>
      <c r="H114" s="63">
        <v>113200</v>
      </c>
      <c r="I114" s="31"/>
    </row>
    <row r="115" spans="1:9" ht="23.25" customHeight="1" x14ac:dyDescent="0.25">
      <c r="A115" s="40" t="s">
        <v>9</v>
      </c>
      <c r="B115" s="41" t="s">
        <v>178</v>
      </c>
      <c r="C115" s="42" t="s">
        <v>149</v>
      </c>
      <c r="D115" s="43" t="s">
        <v>9</v>
      </c>
      <c r="E115" s="44">
        <f>E116+E119+E118</f>
        <v>31320475.27</v>
      </c>
      <c r="F115" s="45">
        <f>F116+F119+F118</f>
        <v>31320475.27</v>
      </c>
      <c r="G115" s="45">
        <f>G116+G119+G118</f>
        <v>451573.4</v>
      </c>
      <c r="H115" s="45">
        <f>H116+H119+H118</f>
        <v>451573.4</v>
      </c>
      <c r="I115" s="31"/>
    </row>
    <row r="116" spans="1:9" ht="34.5" x14ac:dyDescent="0.25">
      <c r="A116" s="58" t="s">
        <v>9</v>
      </c>
      <c r="B116" s="59" t="s">
        <v>177</v>
      </c>
      <c r="C116" s="60" t="s">
        <v>150</v>
      </c>
      <c r="D116" s="61" t="s">
        <v>9</v>
      </c>
      <c r="E116" s="62">
        <f>E117</f>
        <v>9555000</v>
      </c>
      <c r="F116" s="68">
        <f t="shared" ref="F116:H116" si="18">F117</f>
        <v>9555000</v>
      </c>
      <c r="G116" s="68">
        <f t="shared" si="18"/>
        <v>210698.8</v>
      </c>
      <c r="H116" s="68">
        <f t="shared" si="18"/>
        <v>210698.8</v>
      </c>
      <c r="I116" s="31"/>
    </row>
    <row r="117" spans="1:9" ht="45.75" x14ac:dyDescent="0.25">
      <c r="A117" s="58" t="s">
        <v>9</v>
      </c>
      <c r="B117" s="59" t="s">
        <v>176</v>
      </c>
      <c r="C117" s="60" t="s">
        <v>151</v>
      </c>
      <c r="D117" s="61" t="s">
        <v>9</v>
      </c>
      <c r="E117" s="62">
        <f>F117</f>
        <v>9555000</v>
      </c>
      <c r="F117" s="63">
        <f>9555000</f>
        <v>9555000</v>
      </c>
      <c r="G117" s="63">
        <f>H117</f>
        <v>210698.8</v>
      </c>
      <c r="H117" s="63">
        <v>210698.8</v>
      </c>
      <c r="I117" s="31"/>
    </row>
    <row r="118" spans="1:9" ht="57" x14ac:dyDescent="0.25">
      <c r="A118" s="58"/>
      <c r="B118" s="59" t="s">
        <v>214</v>
      </c>
      <c r="C118" s="60" t="s">
        <v>215</v>
      </c>
      <c r="D118" s="61"/>
      <c r="E118" s="62">
        <f>F118</f>
        <v>9999971.5700000003</v>
      </c>
      <c r="F118" s="63">
        <f>9999971.57</f>
        <v>9999971.5700000003</v>
      </c>
      <c r="G118" s="63">
        <f>H118</f>
        <v>0</v>
      </c>
      <c r="H118" s="63">
        <v>0</v>
      </c>
      <c r="I118" s="31"/>
    </row>
    <row r="119" spans="1:9" x14ac:dyDescent="0.25">
      <c r="A119" s="58" t="s">
        <v>9</v>
      </c>
      <c r="B119" s="59" t="s">
        <v>175</v>
      </c>
      <c r="C119" s="60" t="s">
        <v>152</v>
      </c>
      <c r="D119" s="61" t="s">
        <v>9</v>
      </c>
      <c r="E119" s="62">
        <f>E120</f>
        <v>11765503.699999999</v>
      </c>
      <c r="F119" s="68">
        <f t="shared" ref="F119:H119" si="19">F120</f>
        <v>11765503.699999999</v>
      </c>
      <c r="G119" s="68">
        <f>G120</f>
        <v>240874.6</v>
      </c>
      <c r="H119" s="68">
        <f t="shared" si="19"/>
        <v>240874.6</v>
      </c>
      <c r="I119" s="31"/>
    </row>
    <row r="120" spans="1:9" ht="23.25" x14ac:dyDescent="0.25">
      <c r="A120" s="58" t="s">
        <v>9</v>
      </c>
      <c r="B120" s="59" t="s">
        <v>174</v>
      </c>
      <c r="C120" s="60" t="s">
        <v>153</v>
      </c>
      <c r="D120" s="61" t="s">
        <v>9</v>
      </c>
      <c r="E120" s="62">
        <f>F120</f>
        <v>11765503.699999999</v>
      </c>
      <c r="F120" s="68">
        <f>F121+F122+F123+F124+F127+F125+F126</f>
        <v>11765503.699999999</v>
      </c>
      <c r="G120" s="68">
        <f>G121+G127+G122+G123+G124+G125+G126</f>
        <v>240874.6</v>
      </c>
      <c r="H120" s="68">
        <f>H121+H123+H122+H127+H124+H125+H126</f>
        <v>240874.6</v>
      </c>
      <c r="I120" s="31"/>
    </row>
    <row r="121" spans="1:9" ht="23.25" x14ac:dyDescent="0.25">
      <c r="A121" s="58"/>
      <c r="B121" s="59"/>
      <c r="C121" s="60" t="s">
        <v>205</v>
      </c>
      <c r="D121" s="61"/>
      <c r="E121" s="62">
        <f t="shared" ref="E121:E127" si="20">F121</f>
        <v>11629.1</v>
      </c>
      <c r="F121" s="63">
        <v>11629.1</v>
      </c>
      <c r="G121" s="63">
        <f t="shared" ref="G121:G124" si="21">H121</f>
        <v>0</v>
      </c>
      <c r="H121" s="63">
        <v>0</v>
      </c>
      <c r="I121" s="31"/>
    </row>
    <row r="122" spans="1:9" ht="24" customHeight="1" x14ac:dyDescent="0.25">
      <c r="A122" s="58"/>
      <c r="B122" s="59"/>
      <c r="C122" s="60" t="s">
        <v>217</v>
      </c>
      <c r="D122" s="61"/>
      <c r="E122" s="62">
        <f t="shared" si="20"/>
        <v>0</v>
      </c>
      <c r="F122" s="63">
        <v>0</v>
      </c>
      <c r="G122" s="63">
        <f t="shared" si="21"/>
        <v>0</v>
      </c>
      <c r="H122" s="63">
        <v>0</v>
      </c>
      <c r="I122" s="31"/>
    </row>
    <row r="123" spans="1:9" x14ac:dyDescent="0.25">
      <c r="A123" s="58"/>
      <c r="B123" s="59"/>
      <c r="C123" s="60" t="s">
        <v>218</v>
      </c>
      <c r="D123" s="61"/>
      <c r="E123" s="62">
        <f>F123</f>
        <v>240874.6</v>
      </c>
      <c r="F123" s="63">
        <f>240874.6</f>
        <v>240874.6</v>
      </c>
      <c r="G123" s="63">
        <f t="shared" si="21"/>
        <v>240874.6</v>
      </c>
      <c r="H123" s="63">
        <v>240874.6</v>
      </c>
      <c r="I123" s="31"/>
    </row>
    <row r="124" spans="1:9" ht="23.25" x14ac:dyDescent="0.25">
      <c r="A124" s="58"/>
      <c r="B124" s="59"/>
      <c r="C124" s="60" t="s">
        <v>219</v>
      </c>
      <c r="D124" s="61"/>
      <c r="E124" s="89"/>
      <c r="F124" s="63"/>
      <c r="G124" s="63">
        <f t="shared" si="21"/>
        <v>0</v>
      </c>
      <c r="H124" s="63"/>
      <c r="I124" s="31"/>
    </row>
    <row r="125" spans="1:9" x14ac:dyDescent="0.25">
      <c r="A125" s="58"/>
      <c r="B125" s="59"/>
      <c r="C125" s="60" t="s">
        <v>223</v>
      </c>
      <c r="D125" s="61"/>
      <c r="E125" s="62">
        <f>F125</f>
        <v>0</v>
      </c>
      <c r="F125" s="63">
        <f>0</f>
        <v>0</v>
      </c>
      <c r="G125" s="63">
        <f>H125</f>
        <v>0</v>
      </c>
      <c r="H125" s="63">
        <v>0</v>
      </c>
      <c r="I125" s="31"/>
    </row>
    <row r="126" spans="1:9" ht="24.75" x14ac:dyDescent="0.25">
      <c r="A126" s="58"/>
      <c r="B126" s="59"/>
      <c r="C126" s="92" t="s">
        <v>246</v>
      </c>
      <c r="D126" s="85"/>
      <c r="E126" s="87">
        <f>F126</f>
        <v>11513000</v>
      </c>
      <c r="F126" s="88">
        <v>11513000</v>
      </c>
      <c r="G126" s="88">
        <v>0</v>
      </c>
      <c r="H126" s="88">
        <v>0</v>
      </c>
      <c r="I126" s="31"/>
    </row>
    <row r="127" spans="1:9" x14ac:dyDescent="0.25">
      <c r="A127" s="58"/>
      <c r="B127" s="59"/>
      <c r="C127" s="60" t="s">
        <v>224</v>
      </c>
      <c r="D127" s="61"/>
      <c r="E127" s="62">
        <f t="shared" si="20"/>
        <v>0</v>
      </c>
      <c r="F127" s="86">
        <f>0</f>
        <v>0</v>
      </c>
      <c r="G127" s="63">
        <f>H127</f>
        <v>0</v>
      </c>
      <c r="H127" s="63">
        <v>0</v>
      </c>
      <c r="I127" s="31"/>
    </row>
    <row r="128" spans="1:9" x14ac:dyDescent="0.25">
      <c r="A128" s="46" t="s">
        <v>9</v>
      </c>
      <c r="B128" s="47" t="s">
        <v>155</v>
      </c>
      <c r="C128" s="48" t="s">
        <v>154</v>
      </c>
      <c r="D128" s="49" t="s">
        <v>9</v>
      </c>
      <c r="E128" s="50">
        <f>E129</f>
        <v>0</v>
      </c>
      <c r="F128" s="51">
        <f t="shared" ref="F128:H128" si="22">F129</f>
        <v>70000</v>
      </c>
      <c r="G128" s="51">
        <f t="shared" si="22"/>
        <v>0</v>
      </c>
      <c r="H128" s="51">
        <f t="shared" si="22"/>
        <v>60063.11</v>
      </c>
      <c r="I128" s="31"/>
    </row>
    <row r="129" spans="1:9" ht="23.25" x14ac:dyDescent="0.25">
      <c r="A129" s="52" t="s">
        <v>9</v>
      </c>
      <c r="B129" s="53" t="s">
        <v>169</v>
      </c>
      <c r="C129" s="54" t="s">
        <v>156</v>
      </c>
      <c r="D129" s="55" t="s">
        <v>9</v>
      </c>
      <c r="E129" s="56">
        <f>E130+E131</f>
        <v>0</v>
      </c>
      <c r="F129" s="57">
        <f>F130+F131</f>
        <v>70000</v>
      </c>
      <c r="G129" s="57">
        <f>G130+G131</f>
        <v>0</v>
      </c>
      <c r="H129" s="57">
        <f>H130+H131</f>
        <v>60063.11</v>
      </c>
      <c r="I129" s="31"/>
    </row>
    <row r="130" spans="1:9" ht="34.5" x14ac:dyDescent="0.25">
      <c r="A130" s="58" t="s">
        <v>9</v>
      </c>
      <c r="B130" s="59" t="s">
        <v>170</v>
      </c>
      <c r="C130" s="60" t="s">
        <v>157</v>
      </c>
      <c r="D130" s="61" t="s">
        <v>9</v>
      </c>
      <c r="E130" s="62"/>
      <c r="F130" s="63">
        <v>20000</v>
      </c>
      <c r="G130" s="63"/>
      <c r="H130" s="63">
        <v>60063.11</v>
      </c>
      <c r="I130" s="31"/>
    </row>
    <row r="131" spans="1:9" ht="23.25" x14ac:dyDescent="0.25">
      <c r="A131" s="58" t="s">
        <v>9</v>
      </c>
      <c r="B131" s="59" t="s">
        <v>171</v>
      </c>
      <c r="C131" s="60" t="s">
        <v>156</v>
      </c>
      <c r="D131" s="61" t="s">
        <v>9</v>
      </c>
      <c r="E131" s="62"/>
      <c r="F131" s="63">
        <v>50000</v>
      </c>
      <c r="G131" s="63"/>
      <c r="H131" s="63">
        <f>0</f>
        <v>0</v>
      </c>
      <c r="I131" s="31"/>
    </row>
    <row r="132" spans="1:9" ht="34.5" x14ac:dyDescent="0.25">
      <c r="A132" s="40" t="s">
        <v>9</v>
      </c>
      <c r="B132" s="41" t="s">
        <v>159</v>
      </c>
      <c r="C132" s="42" t="s">
        <v>158</v>
      </c>
      <c r="D132" s="43" t="s">
        <v>9</v>
      </c>
      <c r="E132" s="44">
        <f>E133+E134</f>
        <v>0</v>
      </c>
      <c r="F132" s="45">
        <f t="shared" ref="F132:H132" si="23">F133+F134</f>
        <v>0</v>
      </c>
      <c r="G132" s="45">
        <f t="shared" si="23"/>
        <v>0</v>
      </c>
      <c r="H132" s="45">
        <f t="shared" si="23"/>
        <v>0</v>
      </c>
      <c r="I132" s="31"/>
    </row>
    <row r="133" spans="1:9" ht="34.5" x14ac:dyDescent="0.25">
      <c r="A133" s="58" t="s">
        <v>9</v>
      </c>
      <c r="B133" s="59" t="s">
        <v>172</v>
      </c>
      <c r="C133" s="60" t="s">
        <v>160</v>
      </c>
      <c r="D133" s="61" t="s">
        <v>9</v>
      </c>
      <c r="E133" s="62"/>
      <c r="F133" s="63"/>
      <c r="G133" s="63"/>
      <c r="H133" s="63"/>
      <c r="I133" s="31"/>
    </row>
    <row r="134" spans="1:9" ht="34.5" x14ac:dyDescent="0.25">
      <c r="A134" s="58" t="s">
        <v>9</v>
      </c>
      <c r="B134" s="59" t="s">
        <v>173</v>
      </c>
      <c r="C134" s="60" t="s">
        <v>161</v>
      </c>
      <c r="D134" s="61" t="s">
        <v>9</v>
      </c>
      <c r="E134" s="62"/>
      <c r="F134" s="63"/>
      <c r="G134" s="63"/>
      <c r="H134" s="63">
        <v>0</v>
      </c>
      <c r="I134" s="31"/>
    </row>
    <row r="135" spans="1:9" ht="15" customHeight="1" x14ac:dyDescent="0.25">
      <c r="C135" s="80"/>
      <c r="D135" s="80"/>
      <c r="E135" s="80"/>
      <c r="F135" s="80"/>
      <c r="G135" s="80"/>
      <c r="H135" s="80"/>
      <c r="I135" s="80"/>
    </row>
    <row r="136" spans="1:9" x14ac:dyDescent="0.25">
      <c r="B136" s="90" t="s">
        <v>238</v>
      </c>
      <c r="E136" s="90" t="s">
        <v>239</v>
      </c>
    </row>
    <row r="138" spans="1:9" x14ac:dyDescent="0.25">
      <c r="B138" s="90" t="s">
        <v>240</v>
      </c>
      <c r="E138" s="90" t="s">
        <v>241</v>
      </c>
    </row>
  </sheetData>
  <mergeCells count="16">
    <mergeCell ref="A10:A12"/>
    <mergeCell ref="B10:B12"/>
    <mergeCell ref="A4:B4"/>
    <mergeCell ref="A8:B8"/>
    <mergeCell ref="C3:F3"/>
    <mergeCell ref="C4:F4"/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Экономист</cp:lastModifiedBy>
  <cp:lastPrinted>2021-01-11T08:16:16Z</cp:lastPrinted>
  <dcterms:created xsi:type="dcterms:W3CDTF">2019-01-29T08:28:30Z</dcterms:created>
  <dcterms:modified xsi:type="dcterms:W3CDTF">2021-07-28T07:50:10Z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