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<sst xmlns="http://schemas.openxmlformats.org/spreadsheetml/2006/main" count="63" uniqueCount="54">
  <si>
    <t>наименование программы</t>
  </si>
  <si>
    <t>источники финансирования</t>
  </si>
  <si>
    <t>федеральный  бюджет</t>
  </si>
  <si>
    <t>всего</t>
  </si>
  <si>
    <t>план</t>
  </si>
  <si>
    <t>факт</t>
  </si>
  <si>
    <t>ИТОГО ПО ЦЕЛЕВЫМ ПРОГРАММАМ</t>
  </si>
  <si>
    <t>РЗ ПР</t>
  </si>
  <si>
    <t>Расшифровка расходов по  региональным и муниципальным  целевым программам</t>
  </si>
  <si>
    <t>местный                         бюджет</t>
  </si>
  <si>
    <t>в т.ч. бюджетные инвестиции</t>
  </si>
  <si>
    <t>рублей</t>
  </si>
  <si>
    <t>Приложение к  месячному  отчету</t>
  </si>
  <si>
    <t>областной          бюджет</t>
  </si>
  <si>
    <t>0801</t>
  </si>
  <si>
    <t>0702</t>
  </si>
  <si>
    <t>0501</t>
  </si>
  <si>
    <t>0502</t>
  </si>
  <si>
    <t>0503</t>
  </si>
  <si>
    <t>0701</t>
  </si>
  <si>
    <t>Подпрограмма" Обеспечение реализации муниципальной программы"муниципальной программы Латненского г/пос  Семиу мун р-на"Муниципальное управление</t>
  </si>
  <si>
    <t>0203</t>
  </si>
  <si>
    <t>0309</t>
  </si>
  <si>
    <t>МПП "Развитие транспортной системы" Латненского г/пос Семилук мун р-на</t>
  </si>
  <si>
    <t>0409</t>
  </si>
  <si>
    <t>МПП "Обеспечение жильем нпселение Латненского г/пос</t>
  </si>
  <si>
    <t>МПП"Организация предоставления населению жилищно-коммун услуг"</t>
  </si>
  <si>
    <t>МПП"Обеспечение деятельности образовательных учреждений"</t>
  </si>
  <si>
    <t>МПП"Обеспечение реализации мун программы Латненского г/пос "Муниципальное управление</t>
  </si>
  <si>
    <t>МПП"Оказание социальной помощи на территории Латненского г/пос</t>
  </si>
  <si>
    <t>1000</t>
  </si>
  <si>
    <t>МПП"Развитие массового спорта"</t>
  </si>
  <si>
    <t xml:space="preserve"> МПП "Защита населения от чрезвычайных ситуаций"</t>
  </si>
  <si>
    <t>Реализация муницип "программы" муниципальной подпрграммы Латненского городского поселения Семилук мун р-на " Муниципальное управление</t>
  </si>
  <si>
    <t>Подпрограмма " Энергоэффективность"</t>
  </si>
  <si>
    <t>0412</t>
  </si>
  <si>
    <t>МПП" Другие вопросы в обл нац экономики"</t>
  </si>
  <si>
    <t>Другие вопросыв обл ЖКХ</t>
  </si>
  <si>
    <t>0505</t>
  </si>
  <si>
    <t>0104</t>
  </si>
  <si>
    <t>1301</t>
  </si>
  <si>
    <t>МПП" Общеэкономические вопросы"</t>
  </si>
  <si>
    <t>0401</t>
  </si>
  <si>
    <t>1102</t>
  </si>
  <si>
    <t>1105</t>
  </si>
  <si>
    <t>МПП"Другие вопросы в области физической культуры и спорта"</t>
  </si>
  <si>
    <t>0107</t>
  </si>
  <si>
    <t>МПП" Обеспечение проведения выборов и референдумов "</t>
  </si>
  <si>
    <t>Обслуживание муниципального долга</t>
  </si>
  <si>
    <t>Глава администрации</t>
  </si>
  <si>
    <t>Главный бухгалтер</t>
  </si>
  <si>
    <t xml:space="preserve">                                                                Е.Н.Полуказаков</t>
  </si>
  <si>
    <t xml:space="preserve">                                                                   С.Ю.Бендин</t>
  </si>
  <si>
    <t>по Латненскому городскому поселению на 01 апреля 2021г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</si>
</sst>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172" fontId="3" fillId="0" borderId="12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wrapText="1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3" fillId="0" borderId="10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3" fillId="33" borderId="11" xfId="0" applyNumberFormat="1" applyFont="1" applyFill="1" applyBorder="1" applyAlignment="1">
      <alignment wrapText="1"/>
    </xf>
    <xf numFmtId="2" fontId="3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37" fillId="0" borderId="0" xfId="0" applyFont="1" applyAlignment="1">
      <alignment/>
    </xf>
    <xf numFmtId="2" fontId="37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 wrapText="1"/>
    </xf>
    <xf numFmtId="2" fontId="3" fillId="0" borderId="13" xfId="0" applyNumberFormat="1" applyFont="1" applyFill="1" applyBorder="1" applyAlignment="1">
      <alignment wrapText="1"/>
    </xf>
    <xf numFmtId="2" fontId="3" fillId="0" borderId="12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4" fontId="3" fillId="0" borderId="11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88;&#1072;&#1089;&#1093;&#1086;&#1076;&#1099;%20&#1075;&#1086;&#1088;.%20&#1087;&#1086;&#1089;.%2001.09.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7">
          <cell r="E7">
            <v>1693000</v>
          </cell>
          <cell r="G7">
            <v>260835.6</v>
          </cell>
        </row>
        <row r="14">
          <cell r="E14">
            <v>511000</v>
          </cell>
          <cell r="G14">
            <v>70284.46</v>
          </cell>
        </row>
        <row r="27">
          <cell r="E27">
            <v>2984000</v>
          </cell>
          <cell r="G27">
            <v>491388.05</v>
          </cell>
        </row>
        <row r="31">
          <cell r="E31">
            <v>153900</v>
          </cell>
          <cell r="G31">
            <v>38479.26</v>
          </cell>
        </row>
        <row r="40">
          <cell r="E40">
            <v>901000</v>
          </cell>
          <cell r="G40">
            <v>135350.49</v>
          </cell>
        </row>
        <row r="43">
          <cell r="E43">
            <v>46500</v>
          </cell>
          <cell r="G43">
            <v>11620.68</v>
          </cell>
        </row>
        <row r="68">
          <cell r="E68">
            <v>1560000</v>
          </cell>
          <cell r="G68">
            <v>476655.9</v>
          </cell>
        </row>
        <row r="91">
          <cell r="G91">
            <v>0</v>
          </cell>
        </row>
        <row r="114">
          <cell r="E114">
            <v>26100</v>
          </cell>
          <cell r="G114">
            <v>0</v>
          </cell>
        </row>
        <row r="133">
          <cell r="E133">
            <v>50000</v>
          </cell>
          <cell r="G133">
            <v>0</v>
          </cell>
        </row>
        <row r="147">
          <cell r="E147">
            <v>12130</v>
          </cell>
          <cell r="G147">
            <v>0</v>
          </cell>
        </row>
        <row r="151">
          <cell r="E151">
            <v>11685000</v>
          </cell>
          <cell r="G151">
            <v>778529.05</v>
          </cell>
        </row>
        <row r="166">
          <cell r="E166">
            <v>115000</v>
          </cell>
          <cell r="G166">
            <v>113709.64</v>
          </cell>
        </row>
        <row r="171">
          <cell r="E171">
            <v>255000</v>
          </cell>
          <cell r="G171">
            <v>34456</v>
          </cell>
        </row>
        <row r="189">
          <cell r="E189">
            <v>13677000</v>
          </cell>
          <cell r="G189">
            <v>489451.44</v>
          </cell>
        </row>
        <row r="204">
          <cell r="E204">
            <v>2718000</v>
          </cell>
          <cell r="G204">
            <v>577455.33</v>
          </cell>
        </row>
        <row r="236">
          <cell r="E236">
            <v>1680000</v>
          </cell>
          <cell r="G236">
            <v>574794.86</v>
          </cell>
        </row>
        <row r="258">
          <cell r="E258">
            <v>60000</v>
          </cell>
          <cell r="G258">
            <v>5080</v>
          </cell>
        </row>
        <row r="272">
          <cell r="E272">
            <v>579000</v>
          </cell>
          <cell r="G272">
            <v>62155.36</v>
          </cell>
        </row>
        <row r="275">
          <cell r="E275">
            <v>1830874.6</v>
          </cell>
          <cell r="G275">
            <v>446271.88</v>
          </cell>
        </row>
        <row r="278">
          <cell r="E278">
            <v>1148000</v>
          </cell>
          <cell r="G278">
            <v>230414.23</v>
          </cell>
        </row>
        <row r="281">
          <cell r="E281">
            <v>252000</v>
          </cell>
          <cell r="G281">
            <v>54400.32</v>
          </cell>
        </row>
        <row r="286">
          <cell r="E286">
            <v>50000</v>
          </cell>
          <cell r="G286">
            <v>0</v>
          </cell>
        </row>
        <row r="290">
          <cell r="G290">
            <v>0</v>
          </cell>
        </row>
        <row r="296">
          <cell r="E296">
            <v>1000000</v>
          </cell>
        </row>
        <row r="299">
          <cell r="E299">
            <v>220000</v>
          </cell>
        </row>
        <row r="302">
          <cell r="E302">
            <v>0</v>
          </cell>
          <cell r="G302">
            <v>0</v>
          </cell>
        </row>
        <row r="322">
          <cell r="E322">
            <v>22000</v>
          </cell>
        </row>
        <row r="323">
          <cell r="G323">
            <v>20899</v>
          </cell>
        </row>
        <row r="324">
          <cell r="E324">
            <v>11000</v>
          </cell>
          <cell r="G324">
            <v>0</v>
          </cell>
        </row>
        <row r="327">
          <cell r="E327">
            <v>408000</v>
          </cell>
          <cell r="G327">
            <v>407624</v>
          </cell>
        </row>
        <row r="329">
          <cell r="E329">
            <v>5000</v>
          </cell>
        </row>
        <row r="330">
          <cell r="G330">
            <v>0</v>
          </cell>
        </row>
        <row r="333">
          <cell r="E333">
            <v>1000</v>
          </cell>
          <cell r="G333">
            <v>0</v>
          </cell>
        </row>
        <row r="339">
          <cell r="E339">
            <v>1000</v>
          </cell>
          <cell r="G339">
            <v>0.01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G23" sqref="G23"/>
    </sheetView>
  </sheetViews>
  <sheetFormatPr defaultColWidth="9.140625" defaultRowHeight="15"/>
  <cols>
    <col min="1" max="1" width="30.00390625" style="0" customWidth="1"/>
    <col min="2" max="2" width="5.421875" style="0" customWidth="1"/>
    <col min="3" max="3" width="10.7109375" style="0" customWidth="1"/>
    <col min="4" max="4" width="9.421875" style="0" customWidth="1"/>
    <col min="5" max="5" width="10.00390625" style="0" bestFit="1" customWidth="1"/>
    <col min="6" max="7" width="11.140625" style="0" customWidth="1"/>
    <col min="8" max="8" width="12.140625" style="0" customWidth="1"/>
    <col min="9" max="9" width="11.00390625" style="0" customWidth="1"/>
    <col min="10" max="10" width="11.7109375" style="0" customWidth="1"/>
    <col min="11" max="11" width="13.57421875" style="0" customWidth="1"/>
  </cols>
  <sheetData>
    <row r="1" spans="8:11" ht="15">
      <c r="H1" s="68" t="s">
        <v>12</v>
      </c>
      <c r="I1" s="68"/>
      <c r="J1" s="68"/>
      <c r="K1" s="68"/>
    </row>
    <row r="3" spans="1:10" ht="15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5">
      <c r="A4" s="69" t="s">
        <v>53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15">
      <c r="A5" s="6"/>
      <c r="B5" s="6"/>
      <c r="D5" s="6"/>
      <c r="E5" s="6"/>
      <c r="F5" s="6"/>
      <c r="G5" s="6"/>
      <c r="H5" s="6"/>
      <c r="I5" s="6"/>
      <c r="J5" s="6"/>
    </row>
    <row r="6" ht="15">
      <c r="I6" s="8" t="s">
        <v>11</v>
      </c>
    </row>
    <row r="7" spans="1:10" ht="30" customHeight="1">
      <c r="A7" s="54" t="s">
        <v>0</v>
      </c>
      <c r="B7" s="54" t="s">
        <v>7</v>
      </c>
      <c r="C7" s="63" t="s">
        <v>1</v>
      </c>
      <c r="D7" s="64"/>
      <c r="E7" s="64"/>
      <c r="F7" s="64"/>
      <c r="G7" s="64"/>
      <c r="H7" s="64"/>
      <c r="I7" s="59" t="s">
        <v>3</v>
      </c>
      <c r="J7" s="60"/>
    </row>
    <row r="8" spans="1:10" ht="27.75" customHeight="1">
      <c r="A8" s="55"/>
      <c r="B8" s="55"/>
      <c r="C8" s="65" t="s">
        <v>2</v>
      </c>
      <c r="D8" s="66"/>
      <c r="E8" s="65" t="s">
        <v>13</v>
      </c>
      <c r="F8" s="66"/>
      <c r="G8" s="65" t="s">
        <v>9</v>
      </c>
      <c r="H8" s="66"/>
      <c r="I8" s="61"/>
      <c r="J8" s="62"/>
    </row>
    <row r="9" spans="1:10" ht="15">
      <c r="A9" s="56"/>
      <c r="B9" s="56"/>
      <c r="C9" s="7" t="s">
        <v>4</v>
      </c>
      <c r="D9" s="7" t="s">
        <v>5</v>
      </c>
      <c r="E9" s="7" t="s">
        <v>4</v>
      </c>
      <c r="F9" s="7" t="s">
        <v>5</v>
      </c>
      <c r="G9" s="7" t="s">
        <v>4</v>
      </c>
      <c r="H9" s="7" t="s">
        <v>5</v>
      </c>
      <c r="I9" s="7" t="s">
        <v>4</v>
      </c>
      <c r="J9" s="7" t="s">
        <v>5</v>
      </c>
    </row>
    <row r="10" spans="1:10" ht="15">
      <c r="A10" s="57" t="s">
        <v>33</v>
      </c>
      <c r="B10" s="45" t="s">
        <v>39</v>
      </c>
      <c r="C10" s="9"/>
      <c r="D10" s="9"/>
      <c r="E10" s="9"/>
      <c r="F10" s="9"/>
      <c r="G10" s="9"/>
      <c r="H10" s="9"/>
      <c r="I10" s="9"/>
      <c r="J10" s="9"/>
    </row>
    <row r="11" spans="1:10" ht="45.75" customHeight="1">
      <c r="A11" s="58"/>
      <c r="B11" s="46"/>
      <c r="C11" s="29"/>
      <c r="D11" s="29"/>
      <c r="E11" s="25"/>
      <c r="F11" s="25"/>
      <c r="G11" s="38">
        <f>'[1]Sheet2'!$E$27+'[1]Sheet2'!$E$40+'[1]Sheet2'!$E$68+'[1]Sheet2'!$E$327+'[1]Sheet2'!$E$322+'[1]Sheet2'!$E$333+'[1]Sheet2'!$E$272</f>
        <v>6455000</v>
      </c>
      <c r="H11" s="26">
        <f>'[1]Sheet2'!$G$27+'[1]Sheet2'!$G$40+'[1]Sheet2'!$G$68+'[1]Sheet2'!$G$323+'[1]Sheet2'!$G$327+'[1]Sheet2'!$G$272</f>
        <v>1594072.8</v>
      </c>
      <c r="I11" s="25">
        <f>E11+G11</f>
        <v>6455000</v>
      </c>
      <c r="J11" s="26">
        <f>F11+H11</f>
        <v>1594072.8</v>
      </c>
    </row>
    <row r="12" spans="1:10" ht="34.5" customHeight="1">
      <c r="A12" s="13" t="s">
        <v>47</v>
      </c>
      <c r="B12" s="21" t="s">
        <v>46</v>
      </c>
      <c r="C12" s="29"/>
      <c r="D12" s="29"/>
      <c r="E12" s="29"/>
      <c r="F12" s="29"/>
      <c r="G12" s="25"/>
      <c r="H12" s="26">
        <f>'[1]Sheet2'!$G$91+'[1]Sheet2'!$G$333</f>
        <v>0</v>
      </c>
      <c r="I12" s="25">
        <f>G12</f>
        <v>0</v>
      </c>
      <c r="J12" s="26">
        <f>H12</f>
        <v>0</v>
      </c>
    </row>
    <row r="13" spans="1:10" ht="61.5" customHeight="1">
      <c r="A13" s="50" t="s">
        <v>20</v>
      </c>
      <c r="B13" s="45" t="s">
        <v>21</v>
      </c>
      <c r="C13" s="47">
        <f>'[1]Sheet2'!$E$114+'[1]Sheet2'!$E$43+'[1]Sheet2'!$E$31</f>
        <v>226500</v>
      </c>
      <c r="D13" s="47">
        <f>'[1]Sheet2'!$G$31+'[1]Sheet2'!$G$43+'[1]Sheet2'!$G$114</f>
        <v>50099.94</v>
      </c>
      <c r="E13" s="43"/>
      <c r="F13" s="43"/>
      <c r="G13" s="43"/>
      <c r="H13" s="43"/>
      <c r="I13" s="43">
        <f>C13</f>
        <v>226500</v>
      </c>
      <c r="J13" s="43">
        <f>D13</f>
        <v>50099.94</v>
      </c>
    </row>
    <row r="14" spans="1:10" ht="30.75" customHeight="1" hidden="1">
      <c r="A14" s="51"/>
      <c r="B14" s="46"/>
      <c r="C14" s="44"/>
      <c r="D14" s="44"/>
      <c r="E14" s="44"/>
      <c r="F14" s="44"/>
      <c r="G14" s="44"/>
      <c r="H14" s="44"/>
      <c r="I14" s="44"/>
      <c r="J14" s="44"/>
    </row>
    <row r="15" spans="1:10" ht="24.75">
      <c r="A15" s="1" t="s">
        <v>32</v>
      </c>
      <c r="B15" s="2" t="s">
        <v>22</v>
      </c>
      <c r="C15" s="1"/>
      <c r="D15" s="1"/>
      <c r="E15" s="17"/>
      <c r="F15" s="17"/>
      <c r="G15" s="17">
        <f>'[1]Sheet2'!$E$133</f>
        <v>50000</v>
      </c>
      <c r="H15" s="17">
        <f>'[1]Sheet2'!$G$133</f>
        <v>0</v>
      </c>
      <c r="I15" s="17">
        <f>G15</f>
        <v>50000</v>
      </c>
      <c r="J15" s="17"/>
    </row>
    <row r="16" spans="1:10" ht="21" customHeight="1">
      <c r="A16" s="13" t="s">
        <v>41</v>
      </c>
      <c r="B16" s="32" t="s">
        <v>42</v>
      </c>
      <c r="C16" s="13"/>
      <c r="D16" s="13"/>
      <c r="E16" s="27">
        <f>'[1]Sheet2'!$E$147</f>
        <v>12130</v>
      </c>
      <c r="F16" s="28">
        <f>'[1]Sheet2'!$G$147</f>
        <v>0</v>
      </c>
      <c r="G16" s="28"/>
      <c r="H16" s="28">
        <v>0</v>
      </c>
      <c r="I16" s="28">
        <f>E16+G16</f>
        <v>12130</v>
      </c>
      <c r="J16" s="17">
        <f>F16+H16</f>
        <v>0</v>
      </c>
    </row>
    <row r="17" spans="1:10" ht="24.75" customHeight="1">
      <c r="A17" s="13" t="s">
        <v>36</v>
      </c>
      <c r="B17" s="32" t="s">
        <v>35</v>
      </c>
      <c r="C17" s="13"/>
      <c r="D17" s="13"/>
      <c r="E17" s="27"/>
      <c r="F17" s="28"/>
      <c r="G17" s="28">
        <f>'[1]Sheet2'!$E$166</f>
        <v>115000</v>
      </c>
      <c r="H17" s="28">
        <f>'[1]Sheet2'!$G$166</f>
        <v>113709.64</v>
      </c>
      <c r="I17" s="28">
        <f>E17+G17</f>
        <v>115000</v>
      </c>
      <c r="J17" s="17">
        <f>F17+H17</f>
        <v>113709.64</v>
      </c>
    </row>
    <row r="18" spans="1:10" ht="40.5" customHeight="1">
      <c r="A18" s="50" t="s">
        <v>23</v>
      </c>
      <c r="B18" s="45" t="s">
        <v>24</v>
      </c>
      <c r="C18" s="43"/>
      <c r="D18" s="43"/>
      <c r="E18" s="43">
        <v>10000000</v>
      </c>
      <c r="F18" s="43"/>
      <c r="G18" s="52">
        <f>'[1]Sheet2'!$E$151+'[1]Sheet2'!$E$296-E18</f>
        <v>2685000</v>
      </c>
      <c r="H18" s="47">
        <f>'[1]Sheet2'!$G$151+'[1]Sheet2'!$G$286-F18</f>
        <v>778529.05</v>
      </c>
      <c r="I18" s="43">
        <f>E18+G18</f>
        <v>12685000</v>
      </c>
      <c r="J18" s="40">
        <f>H18+F18</f>
        <v>778529.05</v>
      </c>
    </row>
    <row r="19" spans="1:10" ht="17.25" customHeight="1" hidden="1">
      <c r="A19" s="51"/>
      <c r="B19" s="46"/>
      <c r="C19" s="44"/>
      <c r="D19" s="44"/>
      <c r="E19" s="44"/>
      <c r="F19" s="44"/>
      <c r="G19" s="53"/>
      <c r="H19" s="44"/>
      <c r="I19" s="44"/>
      <c r="J19" s="30"/>
    </row>
    <row r="20" spans="1:10" ht="30.75" customHeight="1">
      <c r="A20" s="1" t="s">
        <v>25</v>
      </c>
      <c r="B20" s="2" t="s">
        <v>16</v>
      </c>
      <c r="C20" s="1"/>
      <c r="D20" s="17"/>
      <c r="E20" s="17"/>
      <c r="F20" s="17"/>
      <c r="G20" s="17">
        <f>'[1]Sheet2'!$E$171</f>
        <v>255000</v>
      </c>
      <c r="H20" s="17">
        <f>'[1]Sheet2'!$G$171</f>
        <v>34456</v>
      </c>
      <c r="I20" s="17">
        <f>C20+E20+G20</f>
        <v>255000</v>
      </c>
      <c r="J20" s="33">
        <f>F20+H20</f>
        <v>34456</v>
      </c>
    </row>
    <row r="21" spans="1:10" ht="15">
      <c r="A21" s="50" t="s">
        <v>26</v>
      </c>
      <c r="B21" s="45" t="s">
        <v>17</v>
      </c>
      <c r="C21" s="43"/>
      <c r="D21" s="43"/>
      <c r="E21" s="43">
        <v>11513000</v>
      </c>
      <c r="F21" s="43"/>
      <c r="G21" s="47">
        <f>'[1]Sheet2'!$E$189+'[1]Sheet2'!$E$299-E21</f>
        <v>2384000</v>
      </c>
      <c r="H21" s="48">
        <f>'[1]Sheet2'!$G$189+'[1]Sheet2'!$G$290</f>
        <v>489451.44</v>
      </c>
      <c r="I21" s="47">
        <f>G21+E21</f>
        <v>13897000</v>
      </c>
      <c r="J21" s="48">
        <f>H21</f>
        <v>489451.44</v>
      </c>
    </row>
    <row r="22" spans="1:10" ht="15">
      <c r="A22" s="51"/>
      <c r="B22" s="46"/>
      <c r="C22" s="44"/>
      <c r="D22" s="44"/>
      <c r="E22" s="44"/>
      <c r="F22" s="44"/>
      <c r="G22" s="44"/>
      <c r="H22" s="49"/>
      <c r="I22" s="44"/>
      <c r="J22" s="49"/>
    </row>
    <row r="23" spans="1:10" ht="24.75">
      <c r="A23" s="1" t="s">
        <v>26</v>
      </c>
      <c r="B23" s="15" t="s">
        <v>18</v>
      </c>
      <c r="C23" s="16"/>
      <c r="D23" s="16"/>
      <c r="E23" s="16">
        <f>240874.6</f>
        <v>240874.6</v>
      </c>
      <c r="F23" s="16">
        <f>0</f>
        <v>0</v>
      </c>
      <c r="G23" s="35">
        <f>'[1]Sheet2'!$E$204+'[1]Sheet2'!$E$275-E23</f>
        <v>4308000</v>
      </c>
      <c r="H23" s="35">
        <f>'[1]Sheet2'!$G$204+'[1]Sheet2'!$G$275-F23</f>
        <v>1023727.21</v>
      </c>
      <c r="I23" s="39">
        <f>G23+E23+C23</f>
        <v>4548874.6</v>
      </c>
      <c r="J23" s="35">
        <f>D23+F23+H23</f>
        <v>1023727.21</v>
      </c>
    </row>
    <row r="24" spans="1:10" ht="24.75">
      <c r="A24" s="13" t="s">
        <v>34</v>
      </c>
      <c r="B24" s="15" t="s">
        <v>18</v>
      </c>
      <c r="C24" s="16"/>
      <c r="D24" s="16"/>
      <c r="E24" s="16"/>
      <c r="F24" s="16"/>
      <c r="G24" s="16"/>
      <c r="H24" s="16"/>
      <c r="I24" s="16"/>
      <c r="J24" s="16"/>
    </row>
    <row r="25" spans="1:10" ht="15">
      <c r="A25" s="13" t="s">
        <v>37</v>
      </c>
      <c r="B25" s="15" t="s">
        <v>38</v>
      </c>
      <c r="C25" s="16"/>
      <c r="D25" s="16"/>
      <c r="E25" s="16">
        <f>100000-100000</f>
        <v>0</v>
      </c>
      <c r="F25" s="16"/>
      <c r="G25" s="22"/>
      <c r="H25" s="16"/>
      <c r="I25" s="16">
        <f>E25+G25</f>
        <v>0</v>
      </c>
      <c r="J25" s="16">
        <f>F25+H25</f>
        <v>0</v>
      </c>
    </row>
    <row r="26" spans="1:10" ht="15">
      <c r="A26" s="50" t="s">
        <v>27</v>
      </c>
      <c r="B26" s="45" t="s">
        <v>19</v>
      </c>
      <c r="C26" s="43"/>
      <c r="D26" s="43"/>
      <c r="E26" s="43"/>
      <c r="F26" s="43"/>
      <c r="G26" s="43"/>
      <c r="H26" s="43"/>
      <c r="I26" s="43"/>
      <c r="J26" s="43"/>
    </row>
    <row r="27" spans="1:10" ht="15">
      <c r="A27" s="51"/>
      <c r="B27" s="46"/>
      <c r="C27" s="44"/>
      <c r="D27" s="44"/>
      <c r="E27" s="44"/>
      <c r="F27" s="44"/>
      <c r="G27" s="44"/>
      <c r="H27" s="44"/>
      <c r="I27" s="44"/>
      <c r="J27" s="44"/>
    </row>
    <row r="28" spans="1:10" ht="24">
      <c r="A28" s="10" t="s">
        <v>27</v>
      </c>
      <c r="B28" s="11" t="s">
        <v>15</v>
      </c>
      <c r="C28" s="12"/>
      <c r="D28" s="12"/>
      <c r="E28" s="12"/>
      <c r="F28" s="12"/>
      <c r="G28" s="12"/>
      <c r="H28" s="12"/>
      <c r="I28" s="12"/>
      <c r="J28" s="12"/>
    </row>
    <row r="29" spans="1:10" ht="36">
      <c r="A29" s="10" t="s">
        <v>28</v>
      </c>
      <c r="B29" s="11" t="s">
        <v>14</v>
      </c>
      <c r="C29" s="12">
        <f>0</f>
        <v>0</v>
      </c>
      <c r="D29" s="12">
        <v>0</v>
      </c>
      <c r="E29" s="12">
        <f>0</f>
        <v>0</v>
      </c>
      <c r="F29" s="12">
        <f>0</f>
        <v>0</v>
      </c>
      <c r="G29" s="37">
        <f>'[1]Sheet2'!$E$7+'[1]Sheet2'!$E$14+'[1]Sheet2'!$E$236+'[1]Sheet2'!$E$324+'[1]Sheet2'!$E$329+'[1]Sheet2'!$E$339+'[1]Sheet2'!$E$278</f>
        <v>5049000</v>
      </c>
      <c r="H29" s="34">
        <f>'[1]Sheet2'!$G$7+'[1]Sheet2'!$G$14+'[1]Sheet2'!$G$278+'[1]Sheet2'!$G$324+'[1]Sheet2'!$G$330+'[1]Sheet2'!$G$339+'[1]Sheet2'!$G$236</f>
        <v>1136329.1600000001</v>
      </c>
      <c r="I29" s="12">
        <f>G29+E29+C29</f>
        <v>5049000</v>
      </c>
      <c r="J29" s="34">
        <f>F29+H29+D29</f>
        <v>1136329.1600000001</v>
      </c>
    </row>
    <row r="30" spans="1:10" ht="24">
      <c r="A30" s="10" t="s">
        <v>29</v>
      </c>
      <c r="B30" s="11" t="s">
        <v>30</v>
      </c>
      <c r="C30" s="12"/>
      <c r="D30" s="12"/>
      <c r="E30" s="12"/>
      <c r="F30" s="12"/>
      <c r="G30" s="36">
        <f>'[1]Sheet2'!$E$281+'[1]Sheet2'!$E$286</f>
        <v>302000</v>
      </c>
      <c r="H30" s="14">
        <f>'[1]Sheet2'!$G$281+'[1]Sheet2'!$G$286</f>
        <v>54400.32</v>
      </c>
      <c r="I30" s="36">
        <f>G30+E30</f>
        <v>302000</v>
      </c>
      <c r="J30" s="34">
        <f>H30+F30</f>
        <v>54400.32</v>
      </c>
    </row>
    <row r="31" spans="1:10" ht="15">
      <c r="A31" s="10" t="s">
        <v>31</v>
      </c>
      <c r="B31" s="11" t="s">
        <v>43</v>
      </c>
      <c r="C31" s="12"/>
      <c r="D31" s="12"/>
      <c r="E31" s="12"/>
      <c r="F31" s="12"/>
      <c r="G31" s="36">
        <f>'[1]Sheet2'!$E$258</f>
        <v>60000</v>
      </c>
      <c r="H31" s="36">
        <f>'[1]Sheet2'!$G$258</f>
        <v>5080</v>
      </c>
      <c r="I31" s="12">
        <f>G31</f>
        <v>60000</v>
      </c>
      <c r="J31" s="12">
        <f>H31</f>
        <v>5080</v>
      </c>
    </row>
    <row r="32" spans="1:10" ht="24">
      <c r="A32" s="10" t="s">
        <v>45</v>
      </c>
      <c r="B32" s="2" t="s">
        <v>44</v>
      </c>
      <c r="C32" s="1"/>
      <c r="D32" s="1"/>
      <c r="E32" s="1"/>
      <c r="F32" s="1"/>
      <c r="G32" s="16"/>
      <c r="H32" s="16"/>
      <c r="I32" s="16">
        <f>E32+G32</f>
        <v>0</v>
      </c>
      <c r="J32" s="16">
        <f>F32+H32</f>
        <v>0</v>
      </c>
    </row>
    <row r="33" spans="1:10" ht="24.75">
      <c r="A33" s="1" t="s">
        <v>48</v>
      </c>
      <c r="B33" s="2" t="s">
        <v>40</v>
      </c>
      <c r="C33" s="1"/>
      <c r="D33" s="1"/>
      <c r="E33" s="1"/>
      <c r="F33" s="1"/>
      <c r="G33" s="16"/>
      <c r="H33" s="16"/>
      <c r="I33" s="35">
        <f>'[1]Sheet2'!$E$302</f>
        <v>0</v>
      </c>
      <c r="J33" s="35">
        <f>'[1]Sheet2'!$G$302</f>
        <v>0</v>
      </c>
    </row>
    <row r="34" spans="1:11" ht="21.75" customHeight="1">
      <c r="A34" s="3" t="s">
        <v>6</v>
      </c>
      <c r="B34" s="4"/>
      <c r="C34" s="3">
        <f>C13+C20+C23+C29</f>
        <v>226500</v>
      </c>
      <c r="D34" s="31">
        <f>SUM(D10:D33)</f>
        <v>50099.94</v>
      </c>
      <c r="E34" s="5">
        <f aca="true" t="shared" si="0" ref="E34:J34">SUM(E11:E33)</f>
        <v>21766004.6</v>
      </c>
      <c r="F34" s="5">
        <f t="shared" si="0"/>
        <v>0</v>
      </c>
      <c r="G34" s="5">
        <f t="shared" si="0"/>
        <v>21663000</v>
      </c>
      <c r="H34" s="5">
        <f t="shared" si="0"/>
        <v>5229755.620000001</v>
      </c>
      <c r="I34" s="5">
        <f t="shared" si="0"/>
        <v>43655504.6</v>
      </c>
      <c r="J34" s="5">
        <f t="shared" si="0"/>
        <v>5279855.5600000005</v>
      </c>
      <c r="K34" s="18"/>
    </row>
    <row r="35" spans="1:11" ht="15">
      <c r="A35" s="3" t="s">
        <v>10</v>
      </c>
      <c r="B35" s="2"/>
      <c r="C35" s="1">
        <f>C20</f>
        <v>0</v>
      </c>
      <c r="D35" s="17">
        <f>D20</f>
        <v>0</v>
      </c>
      <c r="E35" s="17"/>
      <c r="F35" s="17">
        <f>F20+F25</f>
        <v>0</v>
      </c>
      <c r="G35" s="20"/>
      <c r="H35" s="17"/>
      <c r="I35" s="17">
        <f>C35+E35+G35</f>
        <v>0</v>
      </c>
      <c r="J35" s="17">
        <f>D35+F35+H35</f>
        <v>0</v>
      </c>
      <c r="K35" s="18"/>
    </row>
    <row r="37" spans="1:11" ht="0.75" customHeight="1">
      <c r="A37" s="23"/>
      <c r="B37" s="19"/>
      <c r="C37" s="19"/>
      <c r="D37" s="24"/>
      <c r="E37" s="19"/>
      <c r="K37" s="18"/>
    </row>
    <row r="38" ht="15" hidden="1"/>
    <row r="39" spans="1:10" ht="15">
      <c r="A39" s="67"/>
      <c r="B39" s="67"/>
      <c r="C39" s="67"/>
      <c r="D39" s="67"/>
      <c r="E39" s="67"/>
      <c r="F39" s="67"/>
      <c r="G39" s="67"/>
      <c r="H39" s="67"/>
      <c r="I39" s="67"/>
      <c r="J39" s="67"/>
    </row>
    <row r="40" spans="1:4" ht="15">
      <c r="A40" s="41" t="s">
        <v>49</v>
      </c>
      <c r="B40" s="42"/>
      <c r="C40" s="42"/>
      <c r="D40" s="41" t="s">
        <v>52</v>
      </c>
    </row>
    <row r="41" spans="1:11" ht="15">
      <c r="A41" s="42"/>
      <c r="B41" s="42"/>
      <c r="C41" s="42"/>
      <c r="D41" s="42"/>
      <c r="K41" s="18"/>
    </row>
    <row r="42" spans="1:4" ht="15">
      <c r="A42" s="41" t="s">
        <v>50</v>
      </c>
      <c r="B42" s="42"/>
      <c r="C42" s="42"/>
      <c r="D42" s="41" t="s">
        <v>51</v>
      </c>
    </row>
  </sheetData>
  <sheetProtection/>
  <mergeCells count="52">
    <mergeCell ref="F21:F22"/>
    <mergeCell ref="J21:J22"/>
    <mergeCell ref="A39:J39"/>
    <mergeCell ref="H1:K1"/>
    <mergeCell ref="A3:J3"/>
    <mergeCell ref="A4:J4"/>
    <mergeCell ref="B7:B9"/>
    <mergeCell ref="B21:B22"/>
    <mergeCell ref="C21:C22"/>
    <mergeCell ref="D21:D22"/>
    <mergeCell ref="E21:E22"/>
    <mergeCell ref="I7:J8"/>
    <mergeCell ref="C7:H7"/>
    <mergeCell ref="C8:D8"/>
    <mergeCell ref="E8:F8"/>
    <mergeCell ref="G8:H8"/>
    <mergeCell ref="H13:H14"/>
    <mergeCell ref="D13:D14"/>
    <mergeCell ref="J13:J14"/>
    <mergeCell ref="I21:I22"/>
    <mergeCell ref="A7:A9"/>
    <mergeCell ref="A13:A14"/>
    <mergeCell ref="B13:B14"/>
    <mergeCell ref="C13:C14"/>
    <mergeCell ref="A10:A11"/>
    <mergeCell ref="B10:B11"/>
    <mergeCell ref="A18:A19"/>
    <mergeCell ref="A21:A22"/>
    <mergeCell ref="A26:A27"/>
    <mergeCell ref="I13:I14"/>
    <mergeCell ref="G18:G19"/>
    <mergeCell ref="H18:H19"/>
    <mergeCell ref="I18:I19"/>
    <mergeCell ref="E13:E14"/>
    <mergeCell ref="F13:F14"/>
    <mergeCell ref="G13:G14"/>
    <mergeCell ref="H26:H27"/>
    <mergeCell ref="I26:I27"/>
    <mergeCell ref="B26:B27"/>
    <mergeCell ref="C26:C27"/>
    <mergeCell ref="D26:D27"/>
    <mergeCell ref="E26:E27"/>
    <mergeCell ref="J26:J27"/>
    <mergeCell ref="B18:B19"/>
    <mergeCell ref="C18:C19"/>
    <mergeCell ref="D18:D19"/>
    <mergeCell ref="E18:E19"/>
    <mergeCell ref="F18:F19"/>
    <mergeCell ref="G21:G22"/>
    <mergeCell ref="H21:H22"/>
    <mergeCell ref="F26:F27"/>
    <mergeCell ref="G26:G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</cp:lastModifiedBy>
  <cp:lastPrinted>2021-03-01T11:10:05Z</cp:lastPrinted>
  <dcterms:created xsi:type="dcterms:W3CDTF">2012-01-11T18:04:35Z</dcterms:created>
  <dcterms:modified xsi:type="dcterms:W3CDTF">2021-04-01T13:23:21Z</dcterms:modified>
  <cp:category/>
  <cp:version/>
  <cp:contentType/>
  <cp:contentStatus/>
</cp:coreProperties>
</file>