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G14" i="2"/>
  <c r="F115" l="1"/>
  <c r="H125" l="1"/>
  <c r="H118"/>
  <c r="H18" l="1"/>
  <c r="H17"/>
  <c r="H16"/>
  <c r="H97" l="1"/>
  <c r="F118"/>
  <c r="E118" s="1"/>
  <c r="G125"/>
  <c r="G97"/>
  <c r="H79"/>
  <c r="H78" s="1"/>
  <c r="H77" s="1"/>
  <c r="H68"/>
  <c r="H89"/>
  <c r="F73"/>
  <c r="F68"/>
  <c r="F90"/>
  <c r="G78"/>
  <c r="G77" s="1"/>
  <c r="F78"/>
  <c r="F77" s="1"/>
  <c r="E78"/>
  <c r="E77" s="1"/>
  <c r="E115"/>
  <c r="E120"/>
  <c r="H59"/>
  <c r="H29"/>
  <c r="G123"/>
  <c r="G115"/>
  <c r="G116"/>
  <c r="E123"/>
  <c r="F107"/>
  <c r="F106" s="1"/>
  <c r="F105" s="1"/>
  <c r="F100" s="1"/>
  <c r="G122"/>
  <c r="H107"/>
  <c r="G120"/>
  <c r="G119"/>
  <c r="G118" s="1"/>
  <c r="G121"/>
  <c r="E122"/>
  <c r="E121"/>
  <c r="H87"/>
  <c r="H86" s="1"/>
  <c r="E125"/>
  <c r="E116"/>
  <c r="E106"/>
  <c r="E105" s="1"/>
  <c r="E97"/>
  <c r="G117" l="1"/>
  <c r="E119"/>
  <c r="H69"/>
  <c r="G69"/>
  <c r="F69"/>
  <c r="E69"/>
  <c r="H127" l="1"/>
  <c r="G127"/>
  <c r="F127"/>
  <c r="E127"/>
  <c r="H85"/>
  <c r="G85"/>
  <c r="F85"/>
  <c r="E85"/>
  <c r="H88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H84" l="1"/>
  <c r="F55"/>
  <c r="H55"/>
  <c r="H22"/>
  <c r="H43"/>
  <c r="E76"/>
  <c r="H71"/>
  <c r="G44"/>
  <c r="G43" s="1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6"/>
  <c r="G126"/>
  <c r="H126"/>
  <c r="E126"/>
  <c r="F130"/>
  <c r="G130"/>
  <c r="H130"/>
  <c r="E130"/>
  <c r="H113" l="1"/>
  <c r="H94" s="1"/>
  <c r="H93" s="1"/>
  <c r="H14" s="1"/>
  <c r="E113"/>
  <c r="H63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E14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<sst xmlns="http://schemas.openxmlformats.org/spreadsheetml/2006/main" count="458" uniqueCount="246">
  <si>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</si>
  <si>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</si>
  <si>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</si>
  <si>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</si>
  <si>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</si>
  <si>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</si>
  <si>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</si>
  <si>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</si>
  <si>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</si>
  <si>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</si>
  <si>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</si>
  <si>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</si>
  <si>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</si>
  <si>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</si>
  <si>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</si>
  <si>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</si>
  <si>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</si>
  <si>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</si>
  <si>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</si>
  <si>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</si>
  <si>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</si>
  <si>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</si>
  <si>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</si>
  <si>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</si>
  <si>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</si>
  <si>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</si>
  <si>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</si>
  <si>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</si>
  <si>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</si>
  <si>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</si>
  <si>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</si>
  <si>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</si>
  <si>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</si>
  <si>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</si>
  <si>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</si>
  <si>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</si>
  <si>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</si>
  <si>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</si>
  <si>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</si>
  <si>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</si>
  <si>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</si>
  <si>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</si>
  <si>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</si>
  <si>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</si>
  <si>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</si>
  <si>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</si>
  <si>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</si>
  <si>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</si>
  <si>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</si>
  <si>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</si>
  <si>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</si>
  <si>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</si>
  <si>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</si>
  <si>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</si>
  <si>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</si>
  <si>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</si>
  <si>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</si>
  <si>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</si>
  <si>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</si>
  <si>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</si>
  <si>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</si>
  <si>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</si>
  <si>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</si>
  <si>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</si>
  <si>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</si>
  <si>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</si>
  <si>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</si>
  <si>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</si>
  <si>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</si>
  <si>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</si>
  <si>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</si>
  <si>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</si>
  <si>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</si>
  <si>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</si>
  <si>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</si>
  <si>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</si>
  <si>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</si>
  <si>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</si>
  <si>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</si>
  <si>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</si>
  <si>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</si>
  <si>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</si>
  <si>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</si>
  <si>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</si>
  <si>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</si>
  <si>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</si>
  <si>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</si>
  <si>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</si>
  <si>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</si>
  <si>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</si>
  <si>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</si>
  <si>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</si>
  <si>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</si>
  <si>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</si>
  <si>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</si>
  <si>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</si>
  <si>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</si>
  <si>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</si>
  <si>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</si>
  <si>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</si>
  <si>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</si>
  <si>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</si>
  <si>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</si>
  <si>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</si>
  <si>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</si>
  <si>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</si>
  <si>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</si>
  <si>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</si>
  <si>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</si>
  <si>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</si>
  <si>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</si>
  <si>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</si>
  <si>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</si>
  <si>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</si>
  <si>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</si>
  <si>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</si>
  <si>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</si>
  <si>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</si>
  <si>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</si>
  <si>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</si>
  <si>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</si>
  <si>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</si>
  <si>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</si>
  <si>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</si>
  <si>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</si>
  <si>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</si>
  <si>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</si>
  <si>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</si>
  <si>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</si>
  <si>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</si>
  <si>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</si>
  <si>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</si>
  <si>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</si>
  <si>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</si>
  <si>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</si>
  <si>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</si>
  <si>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</si>
  <si>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</si>
  <si>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</si>
  <si>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</si>
  <si>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</si>
  <si>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</si>
  <si>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</si>
  <si>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</si>
  <si>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</si>
  <si>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</si>
  <si>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</si>
  <si>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</si>
  <si>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</si>
  <si>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</si>
  <si>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</si>
  <si>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</si>
  <si>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</si>
  <si>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</si>
  <si>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</si>
  <si>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</si>
  <si>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</si>
  <si>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</si>
  <si>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</si>
  <si>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</si>
  <si>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</si>
  <si>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</si>
  <si>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</si>
  <si>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</si>
  <si>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</si>
  <si>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</si>
  <si>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</si>
  <si>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</si>
  <si>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</si>
  <si>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</si>
  <si>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</si>
  <si>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</si>
  <si>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</si>
  <si>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</si>
  <si>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</si>
  <si>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</si>
  <si>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</si>
  <si>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</si>
  <si>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</si>
  <si>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</si>
  <si>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</si>
  <si>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</si>
  <si>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</si>
  <si>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</si>
  <si>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</si>
  <si>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</si>
  <si>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</si>
  <si>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</si>
  <si>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</si>
  <si>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</si>
  <si>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</si>
  <si>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</si>
  <si>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</si>
  <si>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</si>
  <si>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</si>
  <si>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</si>
  <si>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</si>
  <si>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</si>
  <si>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</si>
  <si>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</si>
  <si>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</si>
  <si>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</si>
  <si>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</si>
  <si>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</si>
  <si>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</si>
  <si>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</si>
  <si>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</si>
  <si>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</si>
  <si>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</si>
  <si>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</si>
  <si>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</si>
  <si>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</si>
  <si>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</si>
  <si>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</si>
  <si>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</si>
  <si>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</si>
  <si>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</si>
  <si>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</si>
  <si>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</si>
  <si>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</si>
  <si>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</si>
  <si>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</si>
  <si>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</si>
  <si>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</si>
  <si>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</si>
  <si>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</si>
  <si>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</si>
  <si>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</si>
  <si>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</si>
  <si>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</si>
  <si>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</si>
  <si>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</si>
  <si>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</si>
  <si>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</si>
  <si>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</si>
  <si>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</si>
  <si>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</si>
  <si>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</si>
  <si>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</si>
  <si>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</si>
  <si>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</si>
  <si>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</si>
  <si>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М.Д. Чернышова</t>
  </si>
  <si>
    <t>Зам главы администрации</t>
  </si>
  <si>
    <t>И.П. Стрельников</t>
  </si>
  <si>
    <t>на 01.09.2020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</si>
</sst>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4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topLeftCell="B1" zoomScaleNormal="100" workbookViewId="0">
      <selection activeCell="H124" sqref="C124:H124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0" t="s">
        <v>164</v>
      </c>
      <c r="D2" s="91"/>
      <c r="E2" s="91"/>
      <c r="F2" s="91"/>
      <c r="G2" s="91"/>
      <c r="H2" s="81"/>
      <c r="I2" s="9"/>
    </row>
    <row r="3" spans="1:11" ht="13.5" customHeight="1">
      <c r="C3" s="88" t="s">
        <v>245</v>
      </c>
      <c r="D3" s="88"/>
      <c r="E3" s="88"/>
      <c r="F3" s="88"/>
      <c r="G3" s="10"/>
      <c r="H3" s="82"/>
    </row>
    <row r="4" spans="1:11" ht="12.75" customHeight="1">
      <c r="A4" s="87" t="s">
        <v>165</v>
      </c>
      <c r="B4" s="87"/>
      <c r="C4" s="89" t="s">
        <v>209</v>
      </c>
      <c r="D4" s="89"/>
      <c r="E4" s="89"/>
      <c r="F4" s="89"/>
      <c r="G4" s="11"/>
      <c r="H4" s="82"/>
    </row>
    <row r="5" spans="1:11" ht="15.75" hidden="1" customHeight="1">
      <c r="C5" s="12"/>
      <c r="D5" s="92" t="s">
        <v>0</v>
      </c>
      <c r="E5" s="92"/>
      <c r="F5" s="92"/>
      <c r="G5" s="11"/>
      <c r="H5" s="82"/>
    </row>
    <row r="6" spans="1:11" ht="15.75" hidden="1" customHeight="1">
      <c r="C6" s="12"/>
      <c r="D6" s="93" t="s">
        <v>1</v>
      </c>
      <c r="E6" s="93"/>
      <c r="F6" s="93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87" t="s">
        <v>2</v>
      </c>
      <c r="B8" s="87"/>
      <c r="C8" s="12"/>
      <c r="D8" s="12"/>
      <c r="E8" s="12"/>
      <c r="F8" s="16"/>
      <c r="G8" s="11"/>
      <c r="H8" s="82"/>
    </row>
    <row r="9" spans="1:11" ht="14.1" customHeight="1">
      <c r="C9" s="94" t="s">
        <v>166</v>
      </c>
      <c r="D9" s="94"/>
      <c r="E9" s="94"/>
      <c r="F9" s="94"/>
      <c r="G9" s="94"/>
      <c r="H9" s="94"/>
      <c r="I9" s="17"/>
    </row>
    <row r="10" spans="1:11" ht="12.95" customHeight="1">
      <c r="A10" s="85" t="s">
        <v>4</v>
      </c>
      <c r="B10" s="85" t="s">
        <v>5</v>
      </c>
      <c r="C10" s="95" t="s">
        <v>3</v>
      </c>
      <c r="D10" s="97" t="s">
        <v>4</v>
      </c>
      <c r="E10" s="97" t="s">
        <v>167</v>
      </c>
      <c r="F10" s="100" t="s">
        <v>225</v>
      </c>
      <c r="G10" s="97" t="s">
        <v>168</v>
      </c>
      <c r="H10" s="100" t="s">
        <v>169</v>
      </c>
      <c r="I10" s="18"/>
    </row>
    <row r="11" spans="1:11" ht="12" customHeight="1">
      <c r="A11" s="86"/>
      <c r="B11" s="86"/>
      <c r="C11" s="96"/>
      <c r="D11" s="98"/>
      <c r="E11" s="98"/>
      <c r="F11" s="101"/>
      <c r="G11" s="98"/>
      <c r="H11" s="101"/>
      <c r="I11" s="19"/>
    </row>
    <row r="12" spans="1:11" ht="27.75" customHeight="1">
      <c r="A12" s="86"/>
      <c r="B12" s="86"/>
      <c r="C12" s="96"/>
      <c r="D12" s="99"/>
      <c r="E12" s="99"/>
      <c r="F12" s="101"/>
      <c r="G12" s="99"/>
      <c r="H12" s="101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E16+E93</f>
        <v>9735122.5899999999</v>
      </c>
      <c r="F14" s="29">
        <f>F16+F93</f>
        <v>31617222.59</v>
      </c>
      <c r="G14" s="30">
        <f>G16+G93</f>
        <v>4528089.5199999996</v>
      </c>
      <c r="H14" s="30">
        <f>H16+H93</f>
        <v>15014254.33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E17+E22+E28+E32+E40+E43+E55+E63+E76+E84</f>
        <v>0</v>
      </c>
      <c r="F16" s="44">
        <f>F17+F22+F28+F32+F40+F43+F55+F63+F76+F84</f>
        <v>21562000</v>
      </c>
      <c r="G16" s="45">
        <f>G17+G22+G28+G32+G40+G43+G55+G63+G76+G84</f>
        <v>0</v>
      </c>
      <c r="H16" s="45">
        <f>H17+H22+H28+H32+H40+H43+H55+H63+H76+H84</f>
        <v>10340072.640000001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6163000</v>
      </c>
      <c r="G17" s="51">
        <f>G18</f>
        <v>0</v>
      </c>
      <c r="H17" s="51">
        <f>H18</f>
        <v>3636860.4200000004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6163000</v>
      </c>
      <c r="G18" s="57">
        <f>G19+G20+G21</f>
        <v>0</v>
      </c>
      <c r="H18" s="57">
        <f>H19+H20+H21</f>
        <v>3636860.4200000004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6132000</v>
      </c>
      <c r="G19" s="63"/>
      <c r="H19" s="63">
        <v>3596375.43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/>
      <c r="G20" s="63"/>
      <c r="H20" s="63">
        <v>6217.2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31000</v>
      </c>
      <c r="G21" s="63"/>
      <c r="H21" s="63">
        <v>34267.79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1656000</v>
      </c>
      <c r="G22" s="51">
        <f>G23</f>
        <v>0</v>
      </c>
      <c r="H22" s="51">
        <f>H23</f>
        <v>982996.3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1656000</v>
      </c>
      <c r="G23" s="57">
        <f>G24+G25+G26+G27</f>
        <v>0</v>
      </c>
      <c r="H23" s="57">
        <f>H24+H25+H26+H27</f>
        <v>982996.3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605000</v>
      </c>
      <c r="G24" s="63"/>
      <c r="H24" s="63">
        <v>458621.87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8000</v>
      </c>
      <c r="G25" s="63"/>
      <c r="H25" s="63">
        <v>3126.91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1043000</v>
      </c>
      <c r="G26" s="63"/>
      <c r="H26" s="63">
        <v>606941.47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-85693.95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47000</v>
      </c>
      <c r="G28" s="51">
        <f>G29</f>
        <v>0</v>
      </c>
      <c r="H28" s="51">
        <f>H29</f>
        <v>53435.5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47000</v>
      </c>
      <c r="G29" s="57">
        <f>G30+G31</f>
        <v>0</v>
      </c>
      <c r="H29" s="57">
        <f>H30</f>
        <v>53435.5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v>47000</v>
      </c>
      <c r="G30" s="63"/>
      <c r="H30" s="63">
        <v>53435.5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 t="s">
        <v>235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11530000</v>
      </c>
      <c r="G32" s="51">
        <f>G33+G35</f>
        <v>0</v>
      </c>
      <c r="H32" s="51">
        <f>H33+H35</f>
        <v>3532319.3600000003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908000</v>
      </c>
      <c r="G33" s="57">
        <f>G34</f>
        <v>0</v>
      </c>
      <c r="H33" s="57">
        <f>H34</f>
        <v>104859.85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v>908000</v>
      </c>
      <c r="G34" s="63"/>
      <c r="H34" s="63">
        <v>104859.85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10622000</v>
      </c>
      <c r="G35" s="57">
        <f>G36+G38</f>
        <v>0</v>
      </c>
      <c r="H35" s="57">
        <f>H36+H38</f>
        <v>3427459.5100000002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5770000</v>
      </c>
      <c r="G36" s="68">
        <f>G37</f>
        <v>0</v>
      </c>
      <c r="H36" s="68">
        <f>H37</f>
        <v>3362504.02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v>5770000</v>
      </c>
      <c r="G37" s="63"/>
      <c r="H37" s="63">
        <v>3362504.02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4852000</v>
      </c>
      <c r="G38" s="68">
        <f>G39</f>
        <v>0</v>
      </c>
      <c r="H38" s="68">
        <f>H39</f>
        <v>64955.49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v>4852000</v>
      </c>
      <c r="G39" s="63"/>
      <c r="H39" s="63">
        <v>64955.49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1895000</v>
      </c>
      <c r="G43" s="51">
        <f>G44+G49+G52</f>
        <v>0</v>
      </c>
      <c r="H43" s="51">
        <f>H44+H49+H52</f>
        <v>952024.25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1345000</v>
      </c>
      <c r="G44" s="57">
        <f>G45+G47</f>
        <v>0</v>
      </c>
      <c r="H44" s="83">
        <f>H45</f>
        <v>777754.72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1345000</v>
      </c>
      <c r="G45" s="68">
        <f>G46</f>
        <v>0</v>
      </c>
      <c r="H45" s="68">
        <f>H46</f>
        <v>777754.72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v>1345000</v>
      </c>
      <c r="G46" s="63"/>
      <c r="H46" s="63">
        <v>777754.72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199</v>
      </c>
      <c r="C49" s="54" t="s">
        <v>202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200</v>
      </c>
      <c r="C50" s="60" t="s">
        <v>203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201</v>
      </c>
      <c r="C51" s="60" t="s">
        <v>204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550000</v>
      </c>
      <c r="G52" s="57">
        <f t="shared" si="2"/>
        <v>0</v>
      </c>
      <c r="H52" s="57">
        <f t="shared" si="2"/>
        <v>174269.53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550000</v>
      </c>
      <c r="G53" s="68">
        <f t="shared" si="2"/>
        <v>0</v>
      </c>
      <c r="H53" s="68">
        <f t="shared" si="2"/>
        <v>174269.53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v>550000</v>
      </c>
      <c r="G54" s="63"/>
      <c r="H54" s="63">
        <v>174269.53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30000</v>
      </c>
      <c r="G55" s="51">
        <f>G56+G60</f>
        <v>0</v>
      </c>
      <c r="H55" s="51">
        <f>H56+H60</f>
        <v>8834.9500000000007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30000</v>
      </c>
      <c r="G56" s="57">
        <f t="shared" si="3"/>
        <v>0</v>
      </c>
      <c r="H56" s="57">
        <f t="shared" si="3"/>
        <v>8834.9500000000007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30000</v>
      </c>
      <c r="G57" s="68">
        <f t="shared" si="3"/>
        <v>0</v>
      </c>
      <c r="H57" s="68">
        <f t="shared" si="3"/>
        <v>8834.9500000000007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30000</v>
      </c>
      <c r="G58" s="68">
        <f t="shared" si="3"/>
        <v>0</v>
      </c>
      <c r="H58" s="68">
        <f t="shared" si="3"/>
        <v>8834.9500000000007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v>30000</v>
      </c>
      <c r="G59" s="63"/>
      <c r="H59" s="63">
        <f>8834.95</f>
        <v>8834.9500000000007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100000</v>
      </c>
      <c r="G63" s="51">
        <f>G64+G66+G71</f>
        <v>0</v>
      </c>
      <c r="H63" s="51">
        <f>H64+H66+H71</f>
        <v>1039244.9400000001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50000</v>
      </c>
      <c r="G66" s="57">
        <f>G67+G69</f>
        <v>0</v>
      </c>
      <c r="H66" s="57">
        <f>H67+H69</f>
        <v>913806.3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50000</v>
      </c>
      <c r="G67" s="68">
        <f t="shared" si="5"/>
        <v>0</v>
      </c>
      <c r="H67" s="68">
        <f t="shared" si="5"/>
        <v>913806.3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50000</f>
        <v>50000</v>
      </c>
      <c r="G68" s="63"/>
      <c r="H68" s="63">
        <f>913806.3</f>
        <v>913806.3</v>
      </c>
      <c r="I68" s="31"/>
    </row>
    <row r="69" spans="1:9" ht="68.25">
      <c r="A69" s="70" t="s">
        <v>9</v>
      </c>
      <c r="B69" s="71" t="s">
        <v>205</v>
      </c>
      <c r="C69" s="72" t="s">
        <v>207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206</v>
      </c>
      <c r="C70" s="72" t="s">
        <v>208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50000</v>
      </c>
      <c r="G71" s="57">
        <f>G72+G74</f>
        <v>0</v>
      </c>
      <c r="H71" s="57">
        <f>H72+H74</f>
        <v>125438.64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50000</v>
      </c>
      <c r="G72" s="68">
        <f>G73</f>
        <v>0</v>
      </c>
      <c r="H72" s="68">
        <f>H73</f>
        <v>125438.64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</f>
        <v>50000</v>
      </c>
      <c r="G73" s="63"/>
      <c r="H73" s="63">
        <v>125438.64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45.7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/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26000</v>
      </c>
      <c r="G76" s="51">
        <f>G77+G80</f>
        <v>0</v>
      </c>
      <c r="H76" s="51">
        <f>H77+H80</f>
        <v>37000</v>
      </c>
      <c r="I76" s="31"/>
    </row>
    <row r="77" spans="1:9">
      <c r="A77" s="1" t="s">
        <v>9</v>
      </c>
      <c r="B77" s="2" t="s">
        <v>236</v>
      </c>
      <c r="C77" s="3" t="s">
        <v>237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3000</v>
      </c>
      <c r="I77" s="31"/>
    </row>
    <row r="78" spans="1:9" ht="113.25">
      <c r="A78" s="1" t="s">
        <v>9</v>
      </c>
      <c r="B78" s="2" t="s">
        <v>238</v>
      </c>
      <c r="C78" s="3" t="s">
        <v>239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3000</v>
      </c>
      <c r="I78" s="31"/>
    </row>
    <row r="79" spans="1:9" ht="102">
      <c r="A79" s="1" t="s">
        <v>9</v>
      </c>
      <c r="B79" s="2" t="s">
        <v>240</v>
      </c>
      <c r="C79" s="3" t="s">
        <v>241</v>
      </c>
      <c r="D79" s="4" t="s">
        <v>9</v>
      </c>
      <c r="E79" s="73"/>
      <c r="F79" s="75"/>
      <c r="G79" s="75"/>
      <c r="H79" s="75">
        <f>1000+2000</f>
        <v>3000</v>
      </c>
      <c r="I79" s="31"/>
    </row>
    <row r="80" spans="1:9" ht="23.25">
      <c r="A80" s="64" t="s">
        <v>9</v>
      </c>
      <c r="B80" s="65" t="s">
        <v>232</v>
      </c>
      <c r="C80" s="66" t="s">
        <v>122</v>
      </c>
      <c r="D80" s="76" t="s">
        <v>9</v>
      </c>
      <c r="E80" s="56">
        <f t="shared" ref="E80:H82" si="7">E81</f>
        <v>0</v>
      </c>
      <c r="F80" s="57">
        <f t="shared" si="7"/>
        <v>26000</v>
      </c>
      <c r="G80" s="57">
        <f t="shared" si="7"/>
        <v>0</v>
      </c>
      <c r="H80" s="57">
        <f t="shared" si="7"/>
        <v>34000</v>
      </c>
      <c r="I80" s="31"/>
    </row>
    <row r="81" spans="1:9" ht="68.25">
      <c r="A81" s="70" t="s">
        <v>9</v>
      </c>
      <c r="B81" s="71" t="s">
        <v>230</v>
      </c>
      <c r="C81" s="77" t="s">
        <v>233</v>
      </c>
      <c r="D81" s="43"/>
      <c r="E81" s="62">
        <f t="shared" si="7"/>
        <v>0</v>
      </c>
      <c r="F81" s="68">
        <f t="shared" si="7"/>
        <v>26000</v>
      </c>
      <c r="G81" s="68">
        <f t="shared" si="7"/>
        <v>0</v>
      </c>
      <c r="H81" s="68">
        <f t="shared" si="7"/>
        <v>34000</v>
      </c>
      <c r="I81" s="31"/>
    </row>
    <row r="82" spans="1:9" ht="57">
      <c r="A82" s="58" t="s">
        <v>9</v>
      </c>
      <c r="B82" s="2" t="s">
        <v>231</v>
      </c>
      <c r="C82" s="60" t="s">
        <v>234</v>
      </c>
      <c r="D82" s="61" t="s">
        <v>9</v>
      </c>
      <c r="E82" s="62">
        <f t="shared" si="7"/>
        <v>0</v>
      </c>
      <c r="F82" s="68">
        <v>26000</v>
      </c>
      <c r="G82" s="68">
        <f t="shared" si="7"/>
        <v>0</v>
      </c>
      <c r="H82" s="68">
        <v>34000</v>
      </c>
      <c r="I82" s="31"/>
    </row>
    <row r="83" spans="1:9" ht="57">
      <c r="A83" s="58" t="s">
        <v>9</v>
      </c>
      <c r="B83" s="59" t="s">
        <v>124</v>
      </c>
      <c r="C83" s="60" t="s">
        <v>123</v>
      </c>
      <c r="D83" s="61" t="s">
        <v>9</v>
      </c>
      <c r="E83" s="62"/>
      <c r="F83" s="63"/>
      <c r="G83" s="63"/>
      <c r="H83" s="68">
        <v>34000</v>
      </c>
      <c r="I83" s="31"/>
    </row>
    <row r="84" spans="1:9">
      <c r="A84" s="46" t="s">
        <v>9</v>
      </c>
      <c r="B84" s="47" t="s">
        <v>126</v>
      </c>
      <c r="C84" s="48" t="s">
        <v>125</v>
      </c>
      <c r="D84" s="49" t="s">
        <v>9</v>
      </c>
      <c r="E84" s="50">
        <f>E85+E88</f>
        <v>0</v>
      </c>
      <c r="F84" s="51">
        <f>F85+F88</f>
        <v>115000</v>
      </c>
      <c r="G84" s="51">
        <f>G85+G88</f>
        <v>0</v>
      </c>
      <c r="H84" s="51">
        <f>H85+H88</f>
        <v>97356.920000000013</v>
      </c>
      <c r="I84" s="31"/>
    </row>
    <row r="85" spans="1:9">
      <c r="A85" s="52" t="s">
        <v>9</v>
      </c>
      <c r="B85" s="53" t="s">
        <v>195</v>
      </c>
      <c r="C85" s="66" t="s">
        <v>196</v>
      </c>
      <c r="D85" s="76"/>
      <c r="E85" s="56">
        <f>E86</f>
        <v>0</v>
      </c>
      <c r="F85" s="57">
        <f>F86</f>
        <v>0</v>
      </c>
      <c r="G85" s="57">
        <f>G86</f>
        <v>0</v>
      </c>
      <c r="H85" s="57">
        <f>H86</f>
        <v>0</v>
      </c>
      <c r="I85" s="31"/>
    </row>
    <row r="86" spans="1:9" ht="23.25">
      <c r="A86" s="58" t="s">
        <v>9</v>
      </c>
      <c r="B86" s="59" t="s">
        <v>197</v>
      </c>
      <c r="C86" s="78" t="s">
        <v>198</v>
      </c>
      <c r="D86" s="43"/>
      <c r="E86" s="44"/>
      <c r="F86" s="79"/>
      <c r="G86" s="79"/>
      <c r="H86" s="63">
        <f>H87</f>
        <v>0</v>
      </c>
      <c r="I86" s="31"/>
    </row>
    <row r="87" spans="1:9" ht="23.25">
      <c r="A87" s="58" t="s">
        <v>9</v>
      </c>
      <c r="B87" s="59" t="s">
        <v>221</v>
      </c>
      <c r="C87" s="78" t="s">
        <v>198</v>
      </c>
      <c r="D87" s="43"/>
      <c r="E87" s="44"/>
      <c r="F87" s="79"/>
      <c r="G87" s="79"/>
      <c r="H87" s="63">
        <f>1500-1500</f>
        <v>0</v>
      </c>
      <c r="I87" s="31"/>
    </row>
    <row r="88" spans="1:9">
      <c r="A88" s="52" t="s">
        <v>9</v>
      </c>
      <c r="B88" s="53" t="s">
        <v>128</v>
      </c>
      <c r="C88" s="54" t="s">
        <v>127</v>
      </c>
      <c r="D88" s="55" t="s">
        <v>9</v>
      </c>
      <c r="E88" s="56">
        <f>E89</f>
        <v>0</v>
      </c>
      <c r="F88" s="57">
        <f>F89</f>
        <v>115000</v>
      </c>
      <c r="G88" s="57">
        <f>G89</f>
        <v>0</v>
      </c>
      <c r="H88" s="57">
        <f>H89</f>
        <v>97356.920000000013</v>
      </c>
      <c r="I88" s="31"/>
    </row>
    <row r="89" spans="1:9">
      <c r="A89" s="58" t="s">
        <v>9</v>
      </c>
      <c r="B89" s="59" t="s">
        <v>130</v>
      </c>
      <c r="C89" s="60" t="s">
        <v>129</v>
      </c>
      <c r="D89" s="61" t="s">
        <v>9</v>
      </c>
      <c r="E89" s="62">
        <f>E90+E91+E92</f>
        <v>0</v>
      </c>
      <c r="F89" s="68">
        <f>F90+F91+F92</f>
        <v>115000</v>
      </c>
      <c r="G89" s="68">
        <f>G90+G91+G92</f>
        <v>0</v>
      </c>
      <c r="H89" s="68">
        <f>H90+H91+H92</f>
        <v>97356.920000000013</v>
      </c>
      <c r="I89" s="31"/>
    </row>
    <row r="90" spans="1:9" ht="23.25">
      <c r="A90" s="58" t="s">
        <v>9</v>
      </c>
      <c r="B90" s="59" t="s">
        <v>131</v>
      </c>
      <c r="C90" s="60" t="s">
        <v>216</v>
      </c>
      <c r="D90" s="61" t="s">
        <v>9</v>
      </c>
      <c r="E90" s="62"/>
      <c r="F90" s="63">
        <f>100000-100000</f>
        <v>0</v>
      </c>
      <c r="G90" s="63"/>
      <c r="H90" s="63"/>
      <c r="I90" s="31"/>
    </row>
    <row r="91" spans="1:9" ht="23.25">
      <c r="A91" s="58" t="s">
        <v>9</v>
      </c>
      <c r="B91" s="59" t="s">
        <v>132</v>
      </c>
      <c r="C91" s="60" t="s">
        <v>217</v>
      </c>
      <c r="D91" s="61" t="s">
        <v>9</v>
      </c>
      <c r="E91" s="62"/>
      <c r="F91" s="63">
        <v>65000</v>
      </c>
      <c r="G91" s="63"/>
      <c r="H91" s="63">
        <v>67525.320000000007</v>
      </c>
      <c r="I91" s="31"/>
    </row>
    <row r="92" spans="1:9" ht="23.25">
      <c r="A92" s="58" t="s">
        <v>9</v>
      </c>
      <c r="B92" s="59" t="s">
        <v>133</v>
      </c>
      <c r="C92" s="60" t="s">
        <v>218</v>
      </c>
      <c r="D92" s="61" t="s">
        <v>9</v>
      </c>
      <c r="E92" s="62"/>
      <c r="F92" s="63">
        <v>50000</v>
      </c>
      <c r="G92" s="63"/>
      <c r="H92" s="63">
        <v>29831.599999999999</v>
      </c>
      <c r="I92" s="31"/>
    </row>
    <row r="93" spans="1:9" ht="16.5" customHeight="1">
      <c r="A93" s="40" t="s">
        <v>9</v>
      </c>
      <c r="B93" s="41" t="s">
        <v>135</v>
      </c>
      <c r="C93" s="42" t="s">
        <v>134</v>
      </c>
      <c r="D93" s="43" t="s">
        <v>9</v>
      </c>
      <c r="E93" s="44">
        <f>E94+E126+E130</f>
        <v>9735122.5899999999</v>
      </c>
      <c r="F93" s="45">
        <f>F94+F126+F130</f>
        <v>10055222.59</v>
      </c>
      <c r="G93" s="45">
        <f t="shared" ref="G93" si="8">G94+G126+G130</f>
        <v>4528089.5199999996</v>
      </c>
      <c r="H93" s="45">
        <f>H94+H126+H130</f>
        <v>4674181.6899999995</v>
      </c>
      <c r="I93" s="31"/>
    </row>
    <row r="94" spans="1:9" ht="27.75" customHeight="1">
      <c r="A94" s="40" t="s">
        <v>9</v>
      </c>
      <c r="B94" s="41" t="s">
        <v>137</v>
      </c>
      <c r="C94" s="42" t="s">
        <v>136</v>
      </c>
      <c r="D94" s="43" t="s">
        <v>9</v>
      </c>
      <c r="E94" s="44">
        <f>E95+E100+E110+E113</f>
        <v>9735122.5899999999</v>
      </c>
      <c r="F94" s="45">
        <f>F95+F100+F110+F113</f>
        <v>9955222.5899999999</v>
      </c>
      <c r="G94" s="45">
        <f>G95+G100+G110+G113</f>
        <v>4528089.5199999996</v>
      </c>
      <c r="H94" s="45">
        <f>H95+H100+H110+H113+H105</f>
        <v>4658535.26</v>
      </c>
      <c r="I94" s="31"/>
    </row>
    <row r="95" spans="1:9" ht="27" customHeight="1">
      <c r="A95" s="40" t="s">
        <v>9</v>
      </c>
      <c r="B95" s="41" t="s">
        <v>193</v>
      </c>
      <c r="C95" s="42" t="s">
        <v>138</v>
      </c>
      <c r="D95" s="43" t="s">
        <v>9</v>
      </c>
      <c r="E95" s="44">
        <f>E96+E98</f>
        <v>803000</v>
      </c>
      <c r="F95" s="45">
        <f t="shared" ref="F95:H95" si="9">F96+F98</f>
        <v>803000</v>
      </c>
      <c r="G95" s="45">
        <f t="shared" si="9"/>
        <v>535400</v>
      </c>
      <c r="H95" s="45">
        <f t="shared" si="9"/>
        <v>535400</v>
      </c>
      <c r="I95" s="31"/>
    </row>
    <row r="96" spans="1:9">
      <c r="A96" s="58" t="s">
        <v>9</v>
      </c>
      <c r="B96" s="59" t="s">
        <v>192</v>
      </c>
      <c r="C96" s="60" t="s">
        <v>139</v>
      </c>
      <c r="D96" s="61" t="s">
        <v>9</v>
      </c>
      <c r="E96" s="62">
        <f>E97</f>
        <v>803000</v>
      </c>
      <c r="F96" s="68">
        <f t="shared" ref="F96:H96" si="10">F97</f>
        <v>803000</v>
      </c>
      <c r="G96" s="68">
        <f t="shared" si="10"/>
        <v>535400</v>
      </c>
      <c r="H96" s="68">
        <f t="shared" si="10"/>
        <v>535400</v>
      </c>
      <c r="I96" s="31"/>
    </row>
    <row r="97" spans="1:9" ht="23.25">
      <c r="A97" s="58" t="s">
        <v>9</v>
      </c>
      <c r="B97" s="59" t="s">
        <v>191</v>
      </c>
      <c r="C97" s="60" t="s">
        <v>140</v>
      </c>
      <c r="D97" s="61" t="s">
        <v>9</v>
      </c>
      <c r="E97" s="62">
        <f>F97</f>
        <v>803000</v>
      </c>
      <c r="F97" s="63">
        <v>803000</v>
      </c>
      <c r="G97" s="63">
        <f>H97</f>
        <v>535400</v>
      </c>
      <c r="H97" s="63">
        <f>535400</f>
        <v>535400</v>
      </c>
      <c r="I97" s="31"/>
    </row>
    <row r="98" spans="1:9" ht="23.25">
      <c r="A98" s="58" t="s">
        <v>9</v>
      </c>
      <c r="B98" s="59" t="s">
        <v>190</v>
      </c>
      <c r="C98" s="60" t="s">
        <v>141</v>
      </c>
      <c r="D98" s="61" t="s">
        <v>9</v>
      </c>
      <c r="E98" s="62">
        <f>E99</f>
        <v>0</v>
      </c>
      <c r="F98" s="68">
        <f t="shared" ref="F98:H98" si="11">F99</f>
        <v>0</v>
      </c>
      <c r="G98" s="68">
        <f t="shared" si="11"/>
        <v>0</v>
      </c>
      <c r="H98" s="68">
        <f t="shared" si="11"/>
        <v>0</v>
      </c>
      <c r="I98" s="31"/>
    </row>
    <row r="99" spans="1:9" ht="23.25">
      <c r="A99" s="58" t="s">
        <v>9</v>
      </c>
      <c r="B99" s="59" t="s">
        <v>189</v>
      </c>
      <c r="C99" s="60" t="s">
        <v>142</v>
      </c>
      <c r="D99" s="61" t="s">
        <v>9</v>
      </c>
      <c r="E99" s="62"/>
      <c r="F99" s="63"/>
      <c r="G99" s="63"/>
      <c r="H99" s="63"/>
      <c r="I99" s="31"/>
    </row>
    <row r="100" spans="1:9" ht="23.25">
      <c r="A100" s="40" t="s">
        <v>9</v>
      </c>
      <c r="B100" s="41" t="s">
        <v>188</v>
      </c>
      <c r="C100" s="42" t="s">
        <v>143</v>
      </c>
      <c r="D100" s="43" t="s">
        <v>9</v>
      </c>
      <c r="E100" s="44">
        <f>E1173+E103</f>
        <v>0</v>
      </c>
      <c r="F100" s="45">
        <f>F105</f>
        <v>0</v>
      </c>
      <c r="G100" s="45">
        <f>G1173+G103</f>
        <v>0</v>
      </c>
      <c r="H100" s="45">
        <f>H1173+H103</f>
        <v>0</v>
      </c>
      <c r="I100" s="31"/>
    </row>
    <row r="101" spans="1:9" ht="70.5" customHeight="1">
      <c r="A101" s="58" t="s">
        <v>9</v>
      </c>
      <c r="B101" s="59" t="s">
        <v>187</v>
      </c>
      <c r="C101" s="60" t="s">
        <v>144</v>
      </c>
      <c r="D101" s="61" t="s">
        <v>9</v>
      </c>
      <c r="E101" s="62">
        <f>E102</f>
        <v>0</v>
      </c>
      <c r="F101" s="68">
        <f t="shared" ref="F101:H101" si="12">F102</f>
        <v>0</v>
      </c>
      <c r="G101" s="68">
        <f t="shared" si="12"/>
        <v>0</v>
      </c>
      <c r="H101" s="68">
        <f t="shared" si="12"/>
        <v>0</v>
      </c>
      <c r="I101" s="31"/>
    </row>
    <row r="102" spans="1:9" ht="56.25" customHeight="1">
      <c r="A102" s="58" t="s">
        <v>9</v>
      </c>
      <c r="B102" s="59" t="s">
        <v>186</v>
      </c>
      <c r="C102" s="60" t="s">
        <v>145</v>
      </c>
      <c r="D102" s="61" t="s">
        <v>9</v>
      </c>
      <c r="E102" s="62"/>
      <c r="F102" s="63"/>
      <c r="G102" s="63"/>
      <c r="H102" s="63"/>
      <c r="I102" s="31"/>
    </row>
    <row r="103" spans="1:9" ht="34.5">
      <c r="A103" s="58" t="s">
        <v>9</v>
      </c>
      <c r="B103" s="59" t="s">
        <v>185</v>
      </c>
      <c r="C103" s="60" t="s">
        <v>146</v>
      </c>
      <c r="D103" s="61" t="s">
        <v>9</v>
      </c>
      <c r="E103" s="62">
        <f>E104</f>
        <v>0</v>
      </c>
      <c r="F103" s="68">
        <f t="shared" ref="F103:H103" si="13">F104</f>
        <v>0</v>
      </c>
      <c r="G103" s="68">
        <f t="shared" si="13"/>
        <v>0</v>
      </c>
      <c r="H103" s="68">
        <f t="shared" si="13"/>
        <v>0</v>
      </c>
      <c r="I103" s="31"/>
    </row>
    <row r="104" spans="1:9" ht="45.75">
      <c r="A104" s="58" t="s">
        <v>9</v>
      </c>
      <c r="B104" s="59" t="s">
        <v>184</v>
      </c>
      <c r="C104" s="60" t="s">
        <v>147</v>
      </c>
      <c r="D104" s="61" t="s">
        <v>9</v>
      </c>
      <c r="E104" s="62"/>
      <c r="F104" s="63"/>
      <c r="G104" s="63"/>
      <c r="H104" s="63"/>
      <c r="I104" s="31"/>
    </row>
    <row r="105" spans="1:9">
      <c r="A105" s="40" t="s">
        <v>9</v>
      </c>
      <c r="B105" s="41" t="s">
        <v>188</v>
      </c>
      <c r="C105" s="42" t="s">
        <v>214</v>
      </c>
      <c r="D105" s="43" t="s">
        <v>9</v>
      </c>
      <c r="E105" s="44">
        <f>E106</f>
        <v>0</v>
      </c>
      <c r="F105" s="45">
        <f>F106</f>
        <v>0</v>
      </c>
      <c r="G105" s="45">
        <f t="shared" ref="G105:H105" si="14">G106</f>
        <v>0</v>
      </c>
      <c r="H105" s="45">
        <f t="shared" si="14"/>
        <v>0</v>
      </c>
      <c r="I105" s="31"/>
    </row>
    <row r="106" spans="1:9">
      <c r="A106" s="58" t="s">
        <v>9</v>
      </c>
      <c r="B106" s="59" t="s">
        <v>211</v>
      </c>
      <c r="C106" s="60" t="s">
        <v>213</v>
      </c>
      <c r="D106" s="61" t="s">
        <v>9</v>
      </c>
      <c r="E106" s="62">
        <f>E107</f>
        <v>0</v>
      </c>
      <c r="F106" s="68">
        <f t="shared" ref="F106:H106" si="15">F107</f>
        <v>0</v>
      </c>
      <c r="G106" s="68">
        <f t="shared" si="15"/>
        <v>0</v>
      </c>
      <c r="H106" s="68">
        <f t="shared" si="15"/>
        <v>0</v>
      </c>
      <c r="I106" s="31"/>
    </row>
    <row r="107" spans="1:9" ht="34.5">
      <c r="A107" s="58" t="s">
        <v>9</v>
      </c>
      <c r="B107" s="59" t="s">
        <v>212</v>
      </c>
      <c r="C107" s="60" t="s">
        <v>215</v>
      </c>
      <c r="D107" s="61" t="s">
        <v>9</v>
      </c>
      <c r="E107" s="62"/>
      <c r="F107" s="68">
        <f>F108+F109</f>
        <v>0</v>
      </c>
      <c r="G107" s="68"/>
      <c r="H107" s="74">
        <f>H108+H109</f>
        <v>0</v>
      </c>
      <c r="I107" s="31"/>
    </row>
    <row r="108" spans="1:9">
      <c r="A108" s="58"/>
      <c r="B108" s="59"/>
      <c r="C108" s="60" t="s">
        <v>227</v>
      </c>
      <c r="D108" s="61"/>
      <c r="E108" s="62"/>
      <c r="F108" s="68"/>
      <c r="G108" s="68"/>
      <c r="H108" s="74"/>
      <c r="I108" s="31"/>
    </row>
    <row r="109" spans="1:9">
      <c r="A109" s="58"/>
      <c r="B109" s="59"/>
      <c r="C109" s="60" t="s">
        <v>226</v>
      </c>
      <c r="D109" s="61"/>
      <c r="E109" s="62"/>
      <c r="F109" s="68"/>
      <c r="G109" s="68"/>
      <c r="H109" s="74"/>
      <c r="I109" s="31"/>
    </row>
    <row r="110" spans="1:9" ht="23.25">
      <c r="A110" s="40" t="s">
        <v>9</v>
      </c>
      <c r="B110" s="41" t="s">
        <v>183</v>
      </c>
      <c r="C110" s="42" t="s">
        <v>148</v>
      </c>
      <c r="D110" s="43" t="s">
        <v>9</v>
      </c>
      <c r="E110" s="44">
        <f>E111</f>
        <v>0</v>
      </c>
      <c r="F110" s="45">
        <f t="shared" ref="F110:H110" si="16">F111</f>
        <v>220100</v>
      </c>
      <c r="G110" s="45">
        <f t="shared" si="16"/>
        <v>0</v>
      </c>
      <c r="H110" s="45">
        <f t="shared" si="16"/>
        <v>130445.74</v>
      </c>
      <c r="I110" s="31"/>
    </row>
    <row r="111" spans="1:9" ht="23.25">
      <c r="A111" s="58" t="s">
        <v>9</v>
      </c>
      <c r="B111" s="59" t="s">
        <v>182</v>
      </c>
      <c r="C111" s="60" t="s">
        <v>149</v>
      </c>
      <c r="D111" s="61" t="s">
        <v>9</v>
      </c>
      <c r="E111" s="62">
        <f>E112</f>
        <v>0</v>
      </c>
      <c r="F111" s="68">
        <f t="shared" ref="F111:H111" si="17">F112</f>
        <v>220100</v>
      </c>
      <c r="G111" s="68">
        <f t="shared" si="17"/>
        <v>0</v>
      </c>
      <c r="H111" s="68">
        <f t="shared" si="17"/>
        <v>130445.74</v>
      </c>
      <c r="I111" s="31"/>
    </row>
    <row r="112" spans="1:9" ht="34.5">
      <c r="A112" s="58" t="s">
        <v>9</v>
      </c>
      <c r="B112" s="59" t="s">
        <v>181</v>
      </c>
      <c r="C112" s="60" t="s">
        <v>150</v>
      </c>
      <c r="D112" s="61" t="s">
        <v>9</v>
      </c>
      <c r="E112" s="62"/>
      <c r="F112" s="63">
        <v>220100</v>
      </c>
      <c r="G112" s="63"/>
      <c r="H112" s="63">
        <v>130445.74</v>
      </c>
      <c r="I112" s="31"/>
    </row>
    <row r="113" spans="1:9" ht="23.25" customHeight="1">
      <c r="A113" s="40" t="s">
        <v>9</v>
      </c>
      <c r="B113" s="41" t="s">
        <v>180</v>
      </c>
      <c r="C113" s="42" t="s">
        <v>151</v>
      </c>
      <c r="D113" s="43" t="s">
        <v>9</v>
      </c>
      <c r="E113" s="44">
        <f>E114+E117+E116</f>
        <v>8932122.5899999999</v>
      </c>
      <c r="F113" s="45">
        <f>F114+F117+F116</f>
        <v>8932122.5899999999</v>
      </c>
      <c r="G113" s="45">
        <f>G114+G117+G116</f>
        <v>3992689.5199999996</v>
      </c>
      <c r="H113" s="45">
        <f>H114+H117+H116</f>
        <v>3992689.5199999996</v>
      </c>
      <c r="I113" s="31"/>
    </row>
    <row r="114" spans="1:9" ht="34.5">
      <c r="A114" s="58" t="s">
        <v>9</v>
      </c>
      <c r="B114" s="59" t="s">
        <v>179</v>
      </c>
      <c r="C114" s="60" t="s">
        <v>152</v>
      </c>
      <c r="D114" s="61" t="s">
        <v>9</v>
      </c>
      <c r="E114" s="62">
        <f>E115</f>
        <v>878328</v>
      </c>
      <c r="F114" s="68">
        <f t="shared" ref="F114:H114" si="18">F115</f>
        <v>878328</v>
      </c>
      <c r="G114" s="68">
        <f t="shared" si="18"/>
        <v>878328</v>
      </c>
      <c r="H114" s="68">
        <f t="shared" si="18"/>
        <v>878328</v>
      </c>
      <c r="I114" s="31"/>
    </row>
    <row r="115" spans="1:9" ht="45.75">
      <c r="A115" s="58" t="s">
        <v>9</v>
      </c>
      <c r="B115" s="59" t="s">
        <v>178</v>
      </c>
      <c r="C115" s="60" t="s">
        <v>153</v>
      </c>
      <c r="D115" s="61" t="s">
        <v>9</v>
      </c>
      <c r="E115" s="62">
        <f>F115</f>
        <v>878328</v>
      </c>
      <c r="F115" s="63">
        <f>848328+30000</f>
        <v>878328</v>
      </c>
      <c r="G115" s="63">
        <f>H115</f>
        <v>878328</v>
      </c>
      <c r="H115" s="63">
        <v>878328</v>
      </c>
      <c r="I115" s="31"/>
    </row>
    <row r="116" spans="1:9" ht="57">
      <c r="A116" s="58"/>
      <c r="B116" s="59" t="s">
        <v>219</v>
      </c>
      <c r="C116" s="60" t="s">
        <v>220</v>
      </c>
      <c r="D116" s="61"/>
      <c r="E116" s="62">
        <f>F116</f>
        <v>4526000</v>
      </c>
      <c r="F116" s="63">
        <v>4526000</v>
      </c>
      <c r="G116" s="63">
        <f>H116</f>
        <v>0</v>
      </c>
      <c r="H116" s="63"/>
      <c r="I116" s="31"/>
    </row>
    <row r="117" spans="1:9">
      <c r="A117" s="58" t="s">
        <v>9</v>
      </c>
      <c r="B117" s="59" t="s">
        <v>177</v>
      </c>
      <c r="C117" s="60" t="s">
        <v>154</v>
      </c>
      <c r="D117" s="61" t="s">
        <v>9</v>
      </c>
      <c r="E117" s="62">
        <f>E118</f>
        <v>3527794.59</v>
      </c>
      <c r="F117" s="68">
        <f t="shared" ref="F117:H117" si="19">F118</f>
        <v>3527794.59</v>
      </c>
      <c r="G117" s="68">
        <f>G118</f>
        <v>3114361.5199999996</v>
      </c>
      <c r="H117" s="68">
        <f t="shared" si="19"/>
        <v>3114361.5199999996</v>
      </c>
      <c r="I117" s="31"/>
    </row>
    <row r="118" spans="1:9" ht="23.25">
      <c r="A118" s="58" t="s">
        <v>9</v>
      </c>
      <c r="B118" s="59" t="s">
        <v>176</v>
      </c>
      <c r="C118" s="60" t="s">
        <v>155</v>
      </c>
      <c r="D118" s="61" t="s">
        <v>9</v>
      </c>
      <c r="E118" s="62">
        <f>F118</f>
        <v>3527794.59</v>
      </c>
      <c r="F118" s="68">
        <f>F119+F120+F121+F122+F125+F123+F124</f>
        <v>3527794.59</v>
      </c>
      <c r="G118" s="68">
        <f>G119+G125+G120+G121+G122+G123+G124</f>
        <v>3114361.5199999996</v>
      </c>
      <c r="H118" s="68">
        <f>H119+H121+H120+H125+H122+H123+H124</f>
        <v>3114361.5199999996</v>
      </c>
      <c r="I118" s="31"/>
    </row>
    <row r="119" spans="1:9" ht="23.25">
      <c r="A119" s="58"/>
      <c r="B119" s="59"/>
      <c r="C119" s="60" t="s">
        <v>210</v>
      </c>
      <c r="D119" s="61"/>
      <c r="E119" s="62">
        <f t="shared" ref="E119:E125" si="20">F119</f>
        <v>12130</v>
      </c>
      <c r="F119" s="63">
        <v>12130</v>
      </c>
      <c r="G119" s="63">
        <f t="shared" ref="G119:G123" si="21">H119</f>
        <v>12130</v>
      </c>
      <c r="H119" s="63">
        <v>12130</v>
      </c>
      <c r="I119" s="31"/>
    </row>
    <row r="120" spans="1:9" ht="24" customHeight="1">
      <c r="A120" s="58"/>
      <c r="B120" s="59"/>
      <c r="C120" s="60" t="s">
        <v>222</v>
      </c>
      <c r="D120" s="61"/>
      <c r="E120" s="62">
        <f t="shared" si="20"/>
        <v>100000</v>
      </c>
      <c r="F120" s="63">
        <v>100000</v>
      </c>
      <c r="G120" s="63">
        <f t="shared" si="21"/>
        <v>100000</v>
      </c>
      <c r="H120" s="63">
        <v>100000</v>
      </c>
      <c r="I120" s="31"/>
    </row>
    <row r="121" spans="1:9">
      <c r="A121" s="58"/>
      <c r="B121" s="59"/>
      <c r="C121" s="60" t="s">
        <v>223</v>
      </c>
      <c r="D121" s="61"/>
      <c r="E121" s="62">
        <f t="shared" si="20"/>
        <v>410198.97</v>
      </c>
      <c r="F121" s="63">
        <v>410198.97</v>
      </c>
      <c r="G121" s="63">
        <f t="shared" si="21"/>
        <v>410198.97</v>
      </c>
      <c r="H121" s="63">
        <v>410198.97</v>
      </c>
      <c r="I121" s="31"/>
    </row>
    <row r="122" spans="1:9" ht="23.25">
      <c r="A122" s="58"/>
      <c r="B122" s="59"/>
      <c r="C122" s="60" t="s">
        <v>224</v>
      </c>
      <c r="D122" s="61"/>
      <c r="E122" s="62">
        <f t="shared" si="20"/>
        <v>0</v>
      </c>
      <c r="F122" s="63"/>
      <c r="G122" s="63">
        <f t="shared" si="21"/>
        <v>0</v>
      </c>
      <c r="H122" s="63"/>
      <c r="I122" s="31"/>
    </row>
    <row r="123" spans="1:9">
      <c r="A123" s="58"/>
      <c r="B123" s="59"/>
      <c r="C123" s="60" t="s">
        <v>228</v>
      </c>
      <c r="D123" s="61"/>
      <c r="E123" s="62">
        <f>F123</f>
        <v>5465.62</v>
      </c>
      <c r="F123" s="63">
        <v>5465.62</v>
      </c>
      <c r="G123" s="63">
        <f t="shared" si="21"/>
        <v>5465.62</v>
      </c>
      <c r="H123" s="63">
        <v>5465.62</v>
      </c>
      <c r="I123" s="31"/>
    </row>
    <row r="124" spans="1:9">
      <c r="A124" s="58"/>
      <c r="B124" s="59"/>
      <c r="C124" s="60"/>
      <c r="D124" s="61"/>
      <c r="E124" s="102">
        <v>0</v>
      </c>
      <c r="F124" s="103">
        <v>0</v>
      </c>
      <c r="G124" s="103">
        <v>0</v>
      </c>
      <c r="H124" s="103">
        <v>0</v>
      </c>
      <c r="I124" s="31"/>
    </row>
    <row r="125" spans="1:9">
      <c r="A125" s="58"/>
      <c r="B125" s="59"/>
      <c r="C125" s="60" t="s">
        <v>229</v>
      </c>
      <c r="D125" s="61"/>
      <c r="E125" s="62">
        <f t="shared" si="20"/>
        <v>3000000</v>
      </c>
      <c r="F125" s="63">
        <v>3000000</v>
      </c>
      <c r="G125" s="63">
        <f>H125</f>
        <v>2586566.9299999997</v>
      </c>
      <c r="H125" s="63">
        <f>2592032.55-5465.62</f>
        <v>2586566.9299999997</v>
      </c>
      <c r="I125" s="31"/>
    </row>
    <row r="126" spans="1:9">
      <c r="A126" s="46" t="s">
        <v>9</v>
      </c>
      <c r="B126" s="47" t="s">
        <v>157</v>
      </c>
      <c r="C126" s="48" t="s">
        <v>156</v>
      </c>
      <c r="D126" s="49" t="s">
        <v>9</v>
      </c>
      <c r="E126" s="50">
        <f>E127</f>
        <v>0</v>
      </c>
      <c r="F126" s="51">
        <f t="shared" ref="F126:H126" si="22">F127</f>
        <v>100000</v>
      </c>
      <c r="G126" s="51">
        <f t="shared" si="22"/>
        <v>0</v>
      </c>
      <c r="H126" s="51">
        <f t="shared" si="22"/>
        <v>58063.1</v>
      </c>
      <c r="I126" s="31"/>
    </row>
    <row r="127" spans="1:9" ht="23.25">
      <c r="A127" s="52" t="s">
        <v>9</v>
      </c>
      <c r="B127" s="53" t="s">
        <v>171</v>
      </c>
      <c r="C127" s="54" t="s">
        <v>158</v>
      </c>
      <c r="D127" s="55" t="s">
        <v>9</v>
      </c>
      <c r="E127" s="56">
        <f>E128+E129</f>
        <v>0</v>
      </c>
      <c r="F127" s="57">
        <f>F128+F129</f>
        <v>100000</v>
      </c>
      <c r="G127" s="57">
        <f>G128+G129</f>
        <v>0</v>
      </c>
      <c r="H127" s="57">
        <f>H128+H129</f>
        <v>58063.1</v>
      </c>
      <c r="I127" s="31"/>
    </row>
    <row r="128" spans="1:9" ht="34.5">
      <c r="A128" s="58" t="s">
        <v>9</v>
      </c>
      <c r="B128" s="59" t="s">
        <v>172</v>
      </c>
      <c r="C128" s="60" t="s">
        <v>159</v>
      </c>
      <c r="D128" s="61" t="s">
        <v>9</v>
      </c>
      <c r="E128" s="62"/>
      <c r="F128" s="63">
        <v>20000</v>
      </c>
      <c r="G128" s="63"/>
      <c r="H128" s="63">
        <v>14563.1</v>
      </c>
      <c r="I128" s="31"/>
    </row>
    <row r="129" spans="1:9" ht="23.25">
      <c r="A129" s="58" t="s">
        <v>9</v>
      </c>
      <c r="B129" s="59" t="s">
        <v>173</v>
      </c>
      <c r="C129" s="60" t="s">
        <v>158</v>
      </c>
      <c r="D129" s="61" t="s">
        <v>9</v>
      </c>
      <c r="E129" s="62"/>
      <c r="F129" s="63">
        <v>80000</v>
      </c>
      <c r="G129" s="63"/>
      <c r="H129" s="63">
        <v>43500</v>
      </c>
      <c r="I129" s="31"/>
    </row>
    <row r="130" spans="1:9" ht="34.5">
      <c r="A130" s="40" t="s">
        <v>9</v>
      </c>
      <c r="B130" s="41" t="s">
        <v>161</v>
      </c>
      <c r="C130" s="42" t="s">
        <v>160</v>
      </c>
      <c r="D130" s="43" t="s">
        <v>9</v>
      </c>
      <c r="E130" s="44">
        <f>E131+E132</f>
        <v>0</v>
      </c>
      <c r="F130" s="45">
        <f t="shared" ref="F130:H130" si="23">F131+F132</f>
        <v>0</v>
      </c>
      <c r="G130" s="45">
        <f t="shared" si="23"/>
        <v>0</v>
      </c>
      <c r="H130" s="45">
        <f t="shared" si="23"/>
        <v>-42416.67</v>
      </c>
      <c r="I130" s="31"/>
    </row>
    <row r="131" spans="1:9" ht="34.5">
      <c r="A131" s="58" t="s">
        <v>9</v>
      </c>
      <c r="B131" s="59" t="s">
        <v>174</v>
      </c>
      <c r="C131" s="60" t="s">
        <v>162</v>
      </c>
      <c r="D131" s="61" t="s">
        <v>9</v>
      </c>
      <c r="E131" s="62"/>
      <c r="F131" s="63"/>
      <c r="G131" s="63"/>
      <c r="H131" s="63"/>
      <c r="I131" s="31"/>
    </row>
    <row r="132" spans="1:9" ht="34.5">
      <c r="A132" s="58" t="s">
        <v>9</v>
      </c>
      <c r="B132" s="59" t="s">
        <v>175</v>
      </c>
      <c r="C132" s="60" t="s">
        <v>163</v>
      </c>
      <c r="D132" s="61" t="s">
        <v>9</v>
      </c>
      <c r="E132" s="62"/>
      <c r="F132" s="63"/>
      <c r="G132" s="63"/>
      <c r="H132" s="63">
        <v>-42416.67</v>
      </c>
      <c r="I132" s="31"/>
    </row>
    <row r="133" spans="1:9" ht="15" customHeight="1">
      <c r="C133" s="80"/>
      <c r="D133" s="80"/>
      <c r="E133" s="80"/>
      <c r="F133" s="80"/>
      <c r="G133" s="80"/>
      <c r="H133" s="80"/>
      <c r="I133" s="80"/>
    </row>
    <row r="134" spans="1:9">
      <c r="B134" s="7" t="s">
        <v>243</v>
      </c>
      <c r="E134" s="7" t="s">
        <v>244</v>
      </c>
    </row>
    <row r="136" spans="1:9">
      <c r="B136" s="7" t="s">
        <v>194</v>
      </c>
      <c r="E136" s="7" t="s">
        <v>242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Экономист</cp:lastModifiedBy>
  <cp:lastPrinted>2020-09-02T14:54:54Z</cp:lastPrinted>
  <dcterms:created xsi:type="dcterms:W3CDTF">2019-01-29T08:28:30Z</dcterms:created>
  <dcterms:modified xsi:type="dcterms:W3CDTF">2020-10-29T13:05:24Z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