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21" i="2"/>
  <c r="H68"/>
  <c r="H54"/>
  <c r="H39"/>
  <c r="H37"/>
  <c r="H34"/>
  <c r="H19"/>
  <c r="H124"/>
  <c r="H97"/>
  <c r="H91"/>
  <c r="F73"/>
  <c r="F68"/>
  <c r="F90"/>
  <c r="H78"/>
  <c r="G78"/>
  <c r="F78"/>
  <c r="E78"/>
  <c r="H77"/>
  <c r="G77"/>
  <c r="F77"/>
  <c r="E77"/>
  <c r="F115"/>
  <c r="E120"/>
  <c r="H59"/>
  <c r="H29"/>
  <c r="H30"/>
  <c r="G123"/>
  <c r="G115"/>
  <c r="G116"/>
  <c r="E123"/>
  <c r="F107"/>
  <c r="F106" s="1"/>
  <c r="F105" s="1"/>
  <c r="F100" s="1"/>
  <c r="G122"/>
  <c r="H107"/>
  <c r="G124"/>
  <c r="G120"/>
  <c r="G119"/>
  <c r="G121"/>
  <c r="E115"/>
  <c r="E122"/>
  <c r="E121"/>
  <c r="F118"/>
  <c r="H87"/>
  <c r="H86" s="1"/>
  <c r="E124"/>
  <c r="H89"/>
  <c r="E116"/>
  <c r="G97"/>
  <c r="E106"/>
  <c r="E105" s="1"/>
  <c r="E97"/>
  <c r="G118" l="1"/>
  <c r="G117" s="1"/>
  <c r="H118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<sst xmlns="http://schemas.openxmlformats.org/spreadsheetml/2006/main" count="458" uniqueCount="246">
  <si>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</si>
  <si>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</si>
  <si>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</si>
  <si>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</si>
  <si>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</si>
  <si>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</si>
  <si>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</si>
  <si>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</si>
  <si>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</si>
  <si>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</si>
  <si>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</si>
  <si>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</si>
  <si>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</si>
  <si>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</si>
  <si>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</si>
  <si>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</si>
  <si>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</si>
  <si>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</si>
  <si>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</si>
  <si>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</si>
  <si>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</si>
  <si>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</si>
  <si>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</si>
  <si>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</si>
  <si>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</si>
  <si>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</si>
  <si>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</si>
  <si>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</si>
  <si>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</si>
  <si>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</si>
  <si>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</si>
  <si>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</si>
  <si>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</si>
  <si>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</si>
  <si>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</si>
  <si>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</si>
  <si>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</si>
  <si>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</si>
  <si>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</si>
  <si>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</si>
  <si>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</si>
  <si>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</si>
  <si>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</si>
  <si>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</si>
  <si>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</si>
  <si>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</si>
  <si>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</si>
  <si>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</si>
  <si>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</si>
  <si>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</si>
  <si>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</si>
  <si>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</si>
  <si>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</si>
  <si>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</si>
  <si>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</si>
  <si>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</si>
  <si>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</si>
  <si>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</si>
  <si>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</si>
  <si>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</si>
  <si>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</si>
  <si>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</si>
  <si>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</si>
  <si>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</si>
  <si>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</si>
  <si>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</si>
  <si>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</si>
  <si>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</si>
  <si>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</si>
  <si>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</si>
  <si>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</si>
  <si>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</si>
  <si>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</si>
  <si>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</si>
  <si>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</si>
  <si>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</si>
  <si>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</si>
  <si>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</si>
  <si>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</si>
  <si>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</si>
  <si>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</si>
  <si>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</si>
  <si>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</si>
  <si>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</si>
  <si>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</si>
  <si>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</si>
  <si>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</si>
  <si>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</si>
  <si>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</si>
  <si>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</si>
  <si>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</si>
  <si>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</si>
  <si>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</si>
  <si>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</si>
  <si>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</si>
  <si>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</si>
  <si>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</si>
  <si>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</si>
  <si>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</si>
  <si>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</si>
  <si>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</si>
  <si>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</si>
  <si>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</si>
  <si>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</si>
  <si>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</si>
  <si>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</si>
  <si>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</si>
  <si>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</si>
  <si>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</si>
  <si>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</si>
  <si>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</si>
  <si>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</si>
  <si>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</si>
  <si>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</si>
  <si>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</si>
  <si>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</si>
  <si>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</si>
  <si>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</si>
  <si>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</si>
  <si>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</si>
  <si>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</si>
  <si>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</si>
  <si>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</si>
  <si>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</si>
  <si>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</si>
  <si>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</si>
  <si>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</si>
  <si>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</si>
  <si>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</si>
  <si>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</si>
  <si>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</si>
  <si>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</si>
  <si>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</si>
  <si>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</si>
  <si>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</si>
  <si>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</si>
  <si>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</si>
  <si>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</si>
  <si>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</si>
  <si>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</si>
  <si>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</si>
  <si>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</si>
  <si>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</si>
  <si>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</si>
  <si>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</si>
  <si>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</si>
  <si>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</si>
  <si>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</si>
  <si>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</si>
  <si>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</si>
  <si>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</si>
  <si>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</si>
  <si>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</si>
  <si>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</si>
  <si>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</si>
  <si>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</si>
  <si>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</si>
  <si>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</si>
  <si>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</si>
  <si>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</si>
  <si>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</si>
  <si>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</si>
  <si>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</si>
  <si>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</si>
  <si>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</si>
  <si>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</si>
  <si>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</si>
  <si>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</si>
  <si>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</si>
  <si>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</si>
  <si>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</si>
  <si>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</si>
  <si>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</si>
  <si>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</si>
  <si>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</si>
  <si>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</si>
  <si>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</si>
  <si>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</si>
  <si>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</si>
  <si>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</si>
  <si>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</si>
  <si>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</si>
  <si>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</si>
  <si>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</si>
  <si>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</si>
  <si>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</si>
  <si>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</si>
  <si>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</si>
  <si>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</si>
  <si>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</si>
  <si>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</si>
  <si>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</si>
  <si>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</si>
  <si>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</si>
  <si>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</si>
  <si>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</si>
  <si>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</si>
  <si>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</si>
  <si>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</si>
  <si>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</si>
  <si>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</si>
  <si>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</si>
  <si>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</si>
  <si>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</si>
  <si>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</si>
  <si>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</si>
  <si>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</si>
  <si>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</si>
  <si>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</si>
  <si>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</si>
  <si>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</si>
  <si>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</si>
  <si>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</si>
  <si>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</si>
  <si>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</si>
  <si>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</si>
  <si>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</si>
  <si>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</si>
  <si>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</si>
  <si>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</si>
  <si>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</si>
  <si>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</si>
  <si>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</si>
  <si>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</si>
  <si>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</si>
  <si>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</si>
  <si>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</si>
  <si>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</si>
  <si>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</si>
  <si>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</si>
  <si>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</si>
  <si>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</si>
  <si>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</si>
  <si>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</si>
  <si>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</si>
  <si>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</si>
  <si>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</si>
  <si>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</si>
  <si>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</si>
  <si>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</si>
  <si>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</si>
  <si>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</si>
  <si>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</si>
  <si>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на 01.06.2020</t>
  </si>
  <si>
    <t>Зам главы администрации</t>
  </si>
  <si>
    <t>И.П. Стрельников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</si>
</sst>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49" fontId="3" fillId="0" borderId="38" xfId="46" applyFill="1" applyBorder="1" applyAlignment="1" applyProtection="1">
      <alignment horizontal="left"/>
    </xf>
    <xf numFmtId="49" fontId="20" fillId="0" borderId="22" xfId="45" applyFont="1" applyFill="1" applyProtection="1">
      <alignment horizontal="center" shrinkToFit="1"/>
    </xf>
    <xf numFmtId="49" fontId="20" fillId="0" borderId="38" xfId="46" applyFont="1" applyFill="1" applyBorder="1" applyAlignment="1" applyProtection="1">
      <alignment horizontal="left"/>
    </xf>
    <xf numFmtId="0" fontId="20" fillId="0" borderId="34" xfId="44" applyNumberFormat="1" applyFont="1" applyFill="1" applyBorder="1" applyAlignment="1" applyProtection="1">
      <alignment horizontal="left" wrapText="1"/>
    </xf>
    <xf numFmtId="49" fontId="20" fillId="0" borderId="2" xfId="45" applyFont="1" applyFill="1" applyBorder="1" applyProtection="1">
      <alignment horizontal="center" shrinkToFit="1"/>
    </xf>
    <xf numFmtId="2" fontId="21" fillId="0" borderId="34" xfId="46" applyNumberFormat="1" applyFont="1" applyFill="1" applyBorder="1" applyProtection="1">
      <alignment horizontal="center"/>
    </xf>
    <xf numFmtId="2" fontId="21" fillId="0" borderId="34" xfId="46" applyNumberFormat="1" applyFont="1" applyFill="1" applyBorder="1" applyAlignment="1" applyProtection="1">
      <alignment horizontal="center"/>
    </xf>
    <xf numFmtId="49" fontId="3" fillId="0" borderId="22" xfId="45" applyFill="1" applyProtection="1">
      <alignment horizontal="center" shrinkToFit="1"/>
    </xf>
    <xf numFmtId="0" fontId="3" fillId="0" borderId="34" xfId="44" applyNumberFormat="1" applyFill="1" applyBorder="1" applyAlignment="1" applyProtection="1">
      <alignment horizontal="left" wrapText="1"/>
    </xf>
    <xf numFmtId="49" fontId="3" fillId="0" borderId="2" xfId="45" applyFill="1" applyBorder="1" applyProtection="1">
      <alignment horizontal="center" shrinkToFit="1"/>
    </xf>
    <xf numFmtId="2" fontId="19" fillId="0" borderId="34" xfId="46" applyNumberFormat="1" applyFont="1" applyFill="1" applyBorder="1" applyProtection="1">
      <alignment horizontal="center"/>
    </xf>
    <xf numFmtId="2" fontId="19" fillId="0" borderId="34" xfId="47" applyNumberFormat="1" applyFont="1" applyFill="1" applyBorder="1" applyAlignment="1" applyProtection="1">
      <alignment horizontal="center" shrinkToFi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zoomScaleNormal="100" workbookViewId="0">
      <selection activeCell="L1" sqref="K1:L1048576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0" width="9.140625" style="1"/>
    <col min="11" max="11" width="9.5703125" style="1" bestFit="1" customWidth="1"/>
    <col min="12" max="16384" width="9.140625" style="1"/>
  </cols>
  <sheetData>
    <row r="1" spans="1:11" ht="12" customHeight="1">
      <c r="C1" s="2"/>
      <c r="D1" s="2"/>
      <c r="E1" s="2"/>
      <c r="F1" s="2"/>
      <c r="G1" s="2"/>
      <c r="H1" s="2"/>
      <c r="I1" s="2"/>
    </row>
    <row r="2" spans="1:11" ht="14.1" customHeight="1">
      <c r="C2" s="94" t="s">
        <v>164</v>
      </c>
      <c r="D2" s="95"/>
      <c r="E2" s="95"/>
      <c r="F2" s="95"/>
      <c r="G2" s="95"/>
      <c r="H2" s="15"/>
      <c r="I2" s="3"/>
    </row>
    <row r="3" spans="1:11" ht="13.5" customHeight="1">
      <c r="C3" s="92" t="s">
        <v>243</v>
      </c>
      <c r="D3" s="92"/>
      <c r="E3" s="92"/>
      <c r="F3" s="92"/>
      <c r="G3" s="16"/>
      <c r="H3" s="17"/>
    </row>
    <row r="4" spans="1:11" ht="12.75" customHeight="1">
      <c r="A4" s="91" t="s">
        <v>165</v>
      </c>
      <c r="B4" s="91"/>
      <c r="C4" s="93" t="s">
        <v>209</v>
      </c>
      <c r="D4" s="93"/>
      <c r="E4" s="93"/>
      <c r="F4" s="93"/>
      <c r="G4" s="18"/>
      <c r="H4" s="17"/>
    </row>
    <row r="5" spans="1:11" ht="15.75" hidden="1" customHeight="1">
      <c r="C5" s="6"/>
      <c r="D5" s="96" t="s">
        <v>0</v>
      </c>
      <c r="E5" s="96"/>
      <c r="F5" s="96"/>
      <c r="G5" s="18"/>
      <c r="H5" s="17"/>
    </row>
    <row r="6" spans="1:11" ht="15.75" hidden="1" customHeight="1">
      <c r="C6" s="6"/>
      <c r="D6" s="97" t="s">
        <v>1</v>
      </c>
      <c r="E6" s="97"/>
      <c r="F6" s="97"/>
      <c r="G6" s="18"/>
      <c r="H6" s="17"/>
    </row>
    <row r="7" spans="1:11" ht="13.5" hidden="1" customHeight="1">
      <c r="C7" s="4"/>
      <c r="D7" s="8"/>
      <c r="E7" s="8"/>
      <c r="F7" s="9"/>
      <c r="G7" s="18"/>
      <c r="H7" s="17"/>
    </row>
    <row r="8" spans="1:11" ht="14.1" customHeight="1">
      <c r="A8" s="91" t="s">
        <v>2</v>
      </c>
      <c r="B8" s="91"/>
      <c r="C8" s="6"/>
      <c r="D8" s="6"/>
      <c r="E8" s="6"/>
      <c r="F8" s="7"/>
      <c r="G8" s="18"/>
      <c r="H8" s="17"/>
    </row>
    <row r="9" spans="1:11" ht="14.1" customHeight="1">
      <c r="C9" s="98" t="s">
        <v>166</v>
      </c>
      <c r="D9" s="98"/>
      <c r="E9" s="98"/>
      <c r="F9" s="98"/>
      <c r="G9" s="98"/>
      <c r="H9" s="98"/>
      <c r="I9" s="10"/>
    </row>
    <row r="10" spans="1:11" ht="12.95" customHeight="1">
      <c r="A10" s="89" t="s">
        <v>4</v>
      </c>
      <c r="B10" s="89" t="s">
        <v>5</v>
      </c>
      <c r="C10" s="99" t="s">
        <v>3</v>
      </c>
      <c r="D10" s="101" t="s">
        <v>4</v>
      </c>
      <c r="E10" s="101" t="s">
        <v>167</v>
      </c>
      <c r="F10" s="104" t="s">
        <v>225</v>
      </c>
      <c r="G10" s="101" t="s">
        <v>168</v>
      </c>
      <c r="H10" s="104" t="s">
        <v>169</v>
      </c>
      <c r="I10" s="11"/>
    </row>
    <row r="11" spans="1:11" ht="12" customHeight="1">
      <c r="A11" s="90"/>
      <c r="B11" s="90"/>
      <c r="C11" s="100"/>
      <c r="D11" s="102"/>
      <c r="E11" s="102"/>
      <c r="F11" s="105"/>
      <c r="G11" s="102"/>
      <c r="H11" s="105"/>
      <c r="I11" s="12"/>
    </row>
    <row r="12" spans="1:11" ht="27.75" customHeight="1">
      <c r="A12" s="90"/>
      <c r="B12" s="90"/>
      <c r="C12" s="100"/>
      <c r="D12" s="103"/>
      <c r="E12" s="103"/>
      <c r="F12" s="105"/>
      <c r="G12" s="103"/>
      <c r="H12" s="105"/>
      <c r="I12" s="12"/>
    </row>
    <row r="13" spans="1:11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170</v>
      </c>
      <c r="I13" s="12"/>
    </row>
    <row r="14" spans="1:11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</f>
        <v>9606794.5899999999</v>
      </c>
      <c r="F14" s="59">
        <f>F16+F93</f>
        <v>31470794.59</v>
      </c>
      <c r="G14" s="60">
        <f>G16+G93</f>
        <v>4186731.5199999996</v>
      </c>
      <c r="H14" s="60">
        <f>H16+H93</f>
        <v>11719211.189999999</v>
      </c>
      <c r="I14" s="20"/>
      <c r="K14" s="76"/>
    </row>
    <row r="15" spans="1:11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11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7453569.5899999999</v>
      </c>
      <c r="I16" s="20"/>
    </row>
    <row r="17" spans="1:9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2096563.23</v>
      </c>
      <c r="I17" s="20"/>
    </row>
    <row r="18" spans="1:9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2096563.23</v>
      </c>
      <c r="I18" s="20"/>
    </row>
    <row r="19" spans="1:9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2070278.09+4014.39</f>
        <v>2074292.48</v>
      </c>
      <c r="I19" s="20"/>
    </row>
    <row r="20" spans="1:9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/>
      <c r="I20" s="20"/>
    </row>
    <row r="21" spans="1:9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21916.3+54.45+300</f>
        <v>22270.75</v>
      </c>
      <c r="I21" s="20"/>
    </row>
    <row r="22" spans="1:9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594509.39</v>
      </c>
      <c r="I22" s="20"/>
    </row>
    <row r="23" spans="1:9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594509.39</v>
      </c>
      <c r="I23" s="20"/>
    </row>
    <row r="24" spans="1:9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v>279605.31</v>
      </c>
      <c r="I24" s="20"/>
    </row>
    <row r="25" spans="1:9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v>1780.59</v>
      </c>
      <c r="I25" s="20"/>
    </row>
    <row r="26" spans="1:9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v>371706.88</v>
      </c>
      <c r="I26" s="20"/>
    </row>
    <row r="27" spans="1:9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v>-58583.39</v>
      </c>
      <c r="I27" s="20"/>
    </row>
    <row r="28" spans="1:9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9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9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9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235</v>
      </c>
      <c r="I31" s="20"/>
    </row>
    <row r="32" spans="1:9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3070666.9899999998</v>
      </c>
      <c r="I32" s="20"/>
    </row>
    <row r="33" spans="1:9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75769.119999999995</v>
      </c>
      <c r="I33" s="20"/>
    </row>
    <row r="34" spans="1:9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74227.98+1541.14</f>
        <v>75769.119999999995</v>
      </c>
      <c r="I34" s="20"/>
    </row>
    <row r="35" spans="1:9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2994897.8699999996</v>
      </c>
      <c r="I35" s="20"/>
    </row>
    <row r="36" spans="1:9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2968073.28</v>
      </c>
      <c r="I36" s="20"/>
    </row>
    <row r="37" spans="1:9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2925177+42896.28</f>
        <v>2968073.28</v>
      </c>
      <c r="I37" s="20"/>
    </row>
    <row r="38" spans="1:9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26824.59</v>
      </c>
      <c r="I38" s="20"/>
    </row>
    <row r="39" spans="1:9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27292.34-467.75</f>
        <v>26824.59</v>
      </c>
      <c r="I39" s="20"/>
    </row>
    <row r="40" spans="1:9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9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9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9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617474.25</v>
      </c>
      <c r="I43" s="20"/>
    </row>
    <row r="44" spans="1:9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470597.33</v>
      </c>
      <c r="I44" s="20"/>
    </row>
    <row r="45" spans="1:9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470597.33</v>
      </c>
      <c r="I45" s="20"/>
    </row>
    <row r="46" spans="1:9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v>470597.33</v>
      </c>
      <c r="I46" s="20"/>
    </row>
    <row r="47" spans="1:9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9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199</v>
      </c>
      <c r="C49" s="48" t="s">
        <v>202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200</v>
      </c>
      <c r="C50" s="39" t="s">
        <v>203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201</v>
      </c>
      <c r="C51" s="39" t="s">
        <v>204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146876.92000000001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146876.92000000001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146876.92</f>
        <v>146876.92000000001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8834.9500000000007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8834.9500000000007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8834.9500000000007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8834.9500000000007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>
        <f>8834.95</f>
        <v>8834.9500000000007</v>
      </c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100000</v>
      </c>
      <c r="G63" s="67">
        <f>G64+G66+G71</f>
        <v>0</v>
      </c>
      <c r="H63" s="67">
        <f>H64+H66+H71</f>
        <v>981805.44000000006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50000</v>
      </c>
      <c r="G66" s="69">
        <f>G67+G69</f>
        <v>0</v>
      </c>
      <c r="H66" s="69">
        <f>H67+H69</f>
        <v>913806.3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50000</v>
      </c>
      <c r="G67" s="72">
        <f t="shared" si="5"/>
        <v>0</v>
      </c>
      <c r="H67" s="72">
        <f t="shared" si="5"/>
        <v>913806.3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>
        <f>50000</f>
        <v>50000</v>
      </c>
      <c r="G68" s="71"/>
      <c r="H68" s="71">
        <f>913806.3</f>
        <v>913806.3</v>
      </c>
      <c r="I68" s="20"/>
    </row>
    <row r="69" spans="1:9" ht="68.25">
      <c r="A69" s="56" t="s">
        <v>9</v>
      </c>
      <c r="B69" s="57" t="s">
        <v>205</v>
      </c>
      <c r="C69" s="58" t="s">
        <v>207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206</v>
      </c>
      <c r="C70" s="58" t="s">
        <v>208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50000</v>
      </c>
      <c r="G71" s="69">
        <f>G72+G74</f>
        <v>0</v>
      </c>
      <c r="H71" s="69">
        <f>H72+H74</f>
        <v>67999.14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50000</v>
      </c>
      <c r="G72" s="72">
        <f>G73</f>
        <v>0</v>
      </c>
      <c r="H72" s="72">
        <f>H73</f>
        <v>67999.14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>
        <f>50000</f>
        <v>50000</v>
      </c>
      <c r="G73" s="71"/>
      <c r="H73" s="71">
        <v>67999.14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21000</v>
      </c>
      <c r="I76" s="20"/>
    </row>
    <row r="77" spans="1:9">
      <c r="A77" s="78" t="s">
        <v>9</v>
      </c>
      <c r="B77" s="79" t="s">
        <v>236</v>
      </c>
      <c r="C77" s="80" t="s">
        <v>237</v>
      </c>
      <c r="D77" s="81" t="s">
        <v>9</v>
      </c>
      <c r="E77" s="82">
        <f t="shared" ref="E77:H78" si="6">E78</f>
        <v>0</v>
      </c>
      <c r="F77" s="83">
        <f t="shared" si="6"/>
        <v>0</v>
      </c>
      <c r="G77" s="83">
        <f t="shared" si="6"/>
        <v>0</v>
      </c>
      <c r="H77" s="83">
        <f t="shared" si="6"/>
        <v>1000</v>
      </c>
      <c r="I77" s="20"/>
    </row>
    <row r="78" spans="1:9" ht="113.25">
      <c r="A78" s="84" t="s">
        <v>9</v>
      </c>
      <c r="B78" s="77" t="s">
        <v>238</v>
      </c>
      <c r="C78" s="85" t="s">
        <v>239</v>
      </c>
      <c r="D78" s="86" t="s">
        <v>9</v>
      </c>
      <c r="E78" s="87">
        <f t="shared" si="6"/>
        <v>0</v>
      </c>
      <c r="F78" s="75">
        <f t="shared" si="6"/>
        <v>0</v>
      </c>
      <c r="G78" s="75">
        <f t="shared" si="6"/>
        <v>0</v>
      </c>
      <c r="H78" s="75">
        <f t="shared" si="6"/>
        <v>1000</v>
      </c>
      <c r="I78" s="20"/>
    </row>
    <row r="79" spans="1:9" ht="102">
      <c r="A79" s="84" t="s">
        <v>9</v>
      </c>
      <c r="B79" s="77" t="s">
        <v>240</v>
      </c>
      <c r="C79" s="85" t="s">
        <v>241</v>
      </c>
      <c r="D79" s="86" t="s">
        <v>9</v>
      </c>
      <c r="E79" s="87"/>
      <c r="F79" s="88"/>
      <c r="G79" s="88"/>
      <c r="H79" s="88">
        <v>1000</v>
      </c>
      <c r="I79" s="20"/>
    </row>
    <row r="80" spans="1:9" ht="23.25">
      <c r="A80" s="51" t="s">
        <v>9</v>
      </c>
      <c r="B80" s="52" t="s">
        <v>232</v>
      </c>
      <c r="C80" s="53" t="s">
        <v>122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20000</v>
      </c>
      <c r="I80" s="20"/>
    </row>
    <row r="81" spans="1:9" ht="68.25">
      <c r="A81" s="35" t="s">
        <v>9</v>
      </c>
      <c r="B81" s="57" t="s">
        <v>230</v>
      </c>
      <c r="C81" s="40" t="s">
        <v>233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20000</v>
      </c>
      <c r="I81" s="20"/>
    </row>
    <row r="82" spans="1:9" ht="57">
      <c r="A82" s="14" t="s">
        <v>9</v>
      </c>
      <c r="B82" s="77" t="s">
        <v>231</v>
      </c>
      <c r="C82" s="39" t="s">
        <v>234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v>20000</v>
      </c>
      <c r="I82" s="20"/>
    </row>
    <row r="83" spans="1:9" ht="57">
      <c r="A83" s="14" t="s">
        <v>9</v>
      </c>
      <c r="B83" s="37" t="s">
        <v>124</v>
      </c>
      <c r="C83" s="39" t="s">
        <v>123</v>
      </c>
      <c r="D83" s="24" t="s">
        <v>9</v>
      </c>
      <c r="E83" s="70"/>
      <c r="F83" s="71"/>
      <c r="G83" s="71"/>
      <c r="H83" s="71"/>
      <c r="I83" s="20"/>
    </row>
    <row r="84" spans="1:9">
      <c r="A84" s="42" t="s">
        <v>9</v>
      </c>
      <c r="B84" s="43" t="s">
        <v>126</v>
      </c>
      <c r="C84" s="44" t="s">
        <v>125</v>
      </c>
      <c r="D84" s="45" t="s">
        <v>9</v>
      </c>
      <c r="E84" s="66">
        <f>E85+E88</f>
        <v>0</v>
      </c>
      <c r="F84" s="67">
        <f>F85+F88</f>
        <v>115000</v>
      </c>
      <c r="G84" s="67">
        <f>G85+G88</f>
        <v>0</v>
      </c>
      <c r="H84" s="67">
        <f>H85+H88</f>
        <v>35168.839999999997</v>
      </c>
      <c r="I84" s="20"/>
    </row>
    <row r="85" spans="1:9">
      <c r="A85" s="46" t="s">
        <v>9</v>
      </c>
      <c r="B85" s="47" t="s">
        <v>195</v>
      </c>
      <c r="C85" s="53" t="s">
        <v>196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9" ht="23.25">
      <c r="A86" s="14" t="s">
        <v>9</v>
      </c>
      <c r="B86" s="37" t="s">
        <v>197</v>
      </c>
      <c r="C86" s="41" t="s">
        <v>198</v>
      </c>
      <c r="D86" s="33"/>
      <c r="E86" s="64"/>
      <c r="F86" s="74"/>
      <c r="G86" s="74"/>
      <c r="H86" s="71">
        <f>H87</f>
        <v>0</v>
      </c>
      <c r="I86" s="20"/>
    </row>
    <row r="87" spans="1:9" ht="23.25">
      <c r="A87" s="14" t="s">
        <v>9</v>
      </c>
      <c r="B87" s="37" t="s">
        <v>221</v>
      </c>
      <c r="C87" s="41" t="s">
        <v>198</v>
      </c>
      <c r="D87" s="33"/>
      <c r="E87" s="64"/>
      <c r="F87" s="74"/>
      <c r="G87" s="74"/>
      <c r="H87" s="71">
        <f>1500-1500</f>
        <v>0</v>
      </c>
      <c r="I87" s="20"/>
    </row>
    <row r="88" spans="1:9">
      <c r="A88" s="46" t="s">
        <v>9</v>
      </c>
      <c r="B88" s="47" t="s">
        <v>128</v>
      </c>
      <c r="C88" s="48" t="s">
        <v>127</v>
      </c>
      <c r="D88" s="49" t="s">
        <v>9</v>
      </c>
      <c r="E88" s="68">
        <f>E89</f>
        <v>0</v>
      </c>
      <c r="F88" s="69">
        <f>F89</f>
        <v>115000</v>
      </c>
      <c r="G88" s="69">
        <f>G89</f>
        <v>0</v>
      </c>
      <c r="H88" s="69">
        <f>H89</f>
        <v>35168.839999999997</v>
      </c>
      <c r="I88" s="20"/>
    </row>
    <row r="89" spans="1:9">
      <c r="A89" s="14" t="s">
        <v>9</v>
      </c>
      <c r="B89" s="37" t="s">
        <v>130</v>
      </c>
      <c r="C89" s="39" t="s">
        <v>129</v>
      </c>
      <c r="D89" s="24" t="s">
        <v>9</v>
      </c>
      <c r="E89" s="70">
        <f>E90+E91+E92</f>
        <v>0</v>
      </c>
      <c r="F89" s="72">
        <f>F90+F91+F92</f>
        <v>115000</v>
      </c>
      <c r="G89" s="72">
        <f>G90+G91+G92</f>
        <v>0</v>
      </c>
      <c r="H89" s="72">
        <f>H90+H91+H92</f>
        <v>35168.839999999997</v>
      </c>
      <c r="I89" s="20"/>
    </row>
    <row r="90" spans="1:9" ht="23.25">
      <c r="A90" s="14" t="s">
        <v>9</v>
      </c>
      <c r="B90" s="37" t="s">
        <v>131</v>
      </c>
      <c r="C90" s="39" t="s">
        <v>216</v>
      </c>
      <c r="D90" s="24" t="s">
        <v>9</v>
      </c>
      <c r="E90" s="70"/>
      <c r="F90" s="71">
        <f>100000-100000</f>
        <v>0</v>
      </c>
      <c r="G90" s="71"/>
      <c r="H90" s="71"/>
      <c r="I90" s="20"/>
    </row>
    <row r="91" spans="1:9" ht="23.25">
      <c r="A91" s="14" t="s">
        <v>9</v>
      </c>
      <c r="B91" s="37" t="s">
        <v>132</v>
      </c>
      <c r="C91" s="39" t="s">
        <v>217</v>
      </c>
      <c r="D91" s="24" t="s">
        <v>9</v>
      </c>
      <c r="E91" s="70"/>
      <c r="F91" s="71">
        <v>65000</v>
      </c>
      <c r="G91" s="71"/>
      <c r="H91" s="71">
        <f>29450</f>
        <v>29450</v>
      </c>
      <c r="I91" s="20"/>
    </row>
    <row r="92" spans="1:9" ht="23.25">
      <c r="A92" s="14" t="s">
        <v>9</v>
      </c>
      <c r="B92" s="37" t="s">
        <v>133</v>
      </c>
      <c r="C92" s="39" t="s">
        <v>218</v>
      </c>
      <c r="D92" s="24" t="s">
        <v>9</v>
      </c>
      <c r="E92" s="70"/>
      <c r="F92" s="71">
        <v>50000</v>
      </c>
      <c r="G92" s="71"/>
      <c r="H92" s="71">
        <v>5718.84</v>
      </c>
      <c r="I92" s="20"/>
    </row>
    <row r="93" spans="1:9" ht="16.5" customHeight="1">
      <c r="A93" s="32" t="s">
        <v>9</v>
      </c>
      <c r="B93" s="36" t="s">
        <v>135</v>
      </c>
      <c r="C93" s="38" t="s">
        <v>134</v>
      </c>
      <c r="D93" s="33" t="s">
        <v>9</v>
      </c>
      <c r="E93" s="64">
        <f>E94+E125+E129</f>
        <v>9606794.5899999999</v>
      </c>
      <c r="F93" s="65">
        <f>F94+F125+F129</f>
        <v>9908794.5899999999</v>
      </c>
      <c r="G93" s="65">
        <f t="shared" ref="G93:H93" si="8">G94+G125+G129</f>
        <v>4186731.5199999996</v>
      </c>
      <c r="H93" s="65">
        <f t="shared" si="8"/>
        <v>4265641.5999999996</v>
      </c>
      <c r="I93" s="20"/>
    </row>
    <row r="94" spans="1:9" ht="27.75" customHeight="1">
      <c r="A94" s="32" t="s">
        <v>9</v>
      </c>
      <c r="B94" s="36" t="s">
        <v>137</v>
      </c>
      <c r="C94" s="38" t="s">
        <v>136</v>
      </c>
      <c r="D94" s="33" t="s">
        <v>9</v>
      </c>
      <c r="E94" s="64">
        <f>E95+E100+E110+E113</f>
        <v>9606794.5899999999</v>
      </c>
      <c r="F94" s="65">
        <f>F95+F100+F110+F113</f>
        <v>9808794.5899999999</v>
      </c>
      <c r="G94" s="65">
        <f>G95+G100+G110+G113</f>
        <v>4186731.5199999996</v>
      </c>
      <c r="H94" s="65">
        <f>H95+H100+H110+H113+H105</f>
        <v>4252907.7899999991</v>
      </c>
      <c r="I94" s="20"/>
    </row>
    <row r="95" spans="1:9" ht="27" customHeight="1">
      <c r="A95" s="32" t="s">
        <v>9</v>
      </c>
      <c r="B95" s="36" t="s">
        <v>193</v>
      </c>
      <c r="C95" s="38" t="s">
        <v>138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334500</v>
      </c>
      <c r="H95" s="65">
        <f t="shared" si="9"/>
        <v>334500</v>
      </c>
      <c r="I95" s="20"/>
    </row>
    <row r="96" spans="1:9">
      <c r="A96" s="14" t="s">
        <v>9</v>
      </c>
      <c r="B96" s="37" t="s">
        <v>192</v>
      </c>
      <c r="C96" s="39" t="s">
        <v>139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334500</v>
      </c>
      <c r="H96" s="72">
        <f t="shared" si="10"/>
        <v>334500</v>
      </c>
      <c r="I96" s="20"/>
    </row>
    <row r="97" spans="1:9" ht="23.25">
      <c r="A97" s="14" t="s">
        <v>9</v>
      </c>
      <c r="B97" s="37" t="s">
        <v>191</v>
      </c>
      <c r="C97" s="39" t="s">
        <v>140</v>
      </c>
      <c r="D97" s="24" t="s">
        <v>9</v>
      </c>
      <c r="E97" s="70">
        <f>F97</f>
        <v>803000</v>
      </c>
      <c r="F97" s="71">
        <v>803000</v>
      </c>
      <c r="G97" s="71">
        <f>H97</f>
        <v>334500</v>
      </c>
      <c r="H97" s="71">
        <f>200700+133800</f>
        <v>334500</v>
      </c>
      <c r="I97" s="20"/>
    </row>
    <row r="98" spans="1:9" ht="23.25">
      <c r="A98" s="14" t="s">
        <v>9</v>
      </c>
      <c r="B98" s="37" t="s">
        <v>190</v>
      </c>
      <c r="C98" s="39" t="s">
        <v>141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189</v>
      </c>
      <c r="C99" s="39" t="s">
        <v>142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188</v>
      </c>
      <c r="C100" s="38" t="s">
        <v>143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187</v>
      </c>
      <c r="C101" s="39" t="s">
        <v>144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186</v>
      </c>
      <c r="C102" s="39" t="s">
        <v>145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185</v>
      </c>
      <c r="C103" s="39" t="s">
        <v>146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184</v>
      </c>
      <c r="C104" s="39" t="s">
        <v>147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188</v>
      </c>
      <c r="C105" s="38" t="s">
        <v>214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211</v>
      </c>
      <c r="C106" s="39" t="s">
        <v>213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212</v>
      </c>
      <c r="C107" s="39" t="s">
        <v>215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227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226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183</v>
      </c>
      <c r="C110" s="38" t="s">
        <v>148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66176.27</v>
      </c>
      <c r="I110" s="20"/>
    </row>
    <row r="111" spans="1:9" ht="23.25">
      <c r="A111" s="14" t="s">
        <v>9</v>
      </c>
      <c r="B111" s="37" t="s">
        <v>182</v>
      </c>
      <c r="C111" s="39" t="s">
        <v>149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66176.27</v>
      </c>
      <c r="I111" s="20"/>
    </row>
    <row r="112" spans="1:9" ht="34.5">
      <c r="A112" s="14" t="s">
        <v>9</v>
      </c>
      <c r="B112" s="37" t="s">
        <v>181</v>
      </c>
      <c r="C112" s="39" t="s">
        <v>150</v>
      </c>
      <c r="D112" s="24" t="s">
        <v>9</v>
      </c>
      <c r="E112" s="70"/>
      <c r="F112" s="71">
        <v>202000</v>
      </c>
      <c r="G112" s="71"/>
      <c r="H112" s="71">
        <v>66176.27</v>
      </c>
      <c r="I112" s="20"/>
    </row>
    <row r="113" spans="1:9" ht="23.25" customHeight="1">
      <c r="A113" s="32" t="s">
        <v>9</v>
      </c>
      <c r="B113" s="36" t="s">
        <v>180</v>
      </c>
      <c r="C113" s="38" t="s">
        <v>151</v>
      </c>
      <c r="D113" s="33" t="s">
        <v>9</v>
      </c>
      <c r="E113" s="64">
        <f>E114+E117+E116</f>
        <v>8803794.5899999999</v>
      </c>
      <c r="F113" s="65">
        <f>F114+F117+F116</f>
        <v>8803794.5899999999</v>
      </c>
      <c r="G113" s="65">
        <f>G114+G117+G116</f>
        <v>3852231.5199999996</v>
      </c>
      <c r="H113" s="65">
        <f>H114+H117+H116</f>
        <v>3852231.5199999996</v>
      </c>
      <c r="I113" s="20"/>
    </row>
    <row r="114" spans="1:9" ht="34.5">
      <c r="A114" s="14" t="s">
        <v>9</v>
      </c>
      <c r="B114" s="37" t="s">
        <v>179</v>
      </c>
      <c r="C114" s="39" t="s">
        <v>152</v>
      </c>
      <c r="D114" s="24" t="s">
        <v>9</v>
      </c>
      <c r="E114" s="70">
        <f>E115</f>
        <v>750000</v>
      </c>
      <c r="F114" s="72">
        <f t="shared" ref="F114:H114" si="18">F115</f>
        <v>750000</v>
      </c>
      <c r="G114" s="72">
        <f t="shared" si="18"/>
        <v>750000</v>
      </c>
      <c r="H114" s="72">
        <f t="shared" si="18"/>
        <v>750000</v>
      </c>
      <c r="I114" s="20"/>
    </row>
    <row r="115" spans="1:9" ht="45.75">
      <c r="A115" s="14" t="s">
        <v>9</v>
      </c>
      <c r="B115" s="37" t="s">
        <v>178</v>
      </c>
      <c r="C115" s="39" t="s">
        <v>153</v>
      </c>
      <c r="D115" s="24" t="s">
        <v>9</v>
      </c>
      <c r="E115" s="70">
        <f>F115</f>
        <v>750000</v>
      </c>
      <c r="F115" s="71">
        <f>100000+650000</f>
        <v>750000</v>
      </c>
      <c r="G115" s="71">
        <f>H115</f>
        <v>750000</v>
      </c>
      <c r="H115" s="71">
        <v>750000</v>
      </c>
      <c r="I115" s="20"/>
    </row>
    <row r="116" spans="1:9" ht="57">
      <c r="A116" s="14"/>
      <c r="B116" s="37" t="s">
        <v>219</v>
      </c>
      <c r="C116" s="39" t="s">
        <v>220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177</v>
      </c>
      <c r="C117" s="39" t="s">
        <v>154</v>
      </c>
      <c r="D117" s="24" t="s">
        <v>9</v>
      </c>
      <c r="E117" s="70">
        <f>E118</f>
        <v>3527794.59</v>
      </c>
      <c r="F117" s="72">
        <f t="shared" ref="F117:H117" si="19">F118</f>
        <v>3527794.59</v>
      </c>
      <c r="G117" s="72">
        <f>G118</f>
        <v>3102231.5199999996</v>
      </c>
      <c r="H117" s="72">
        <f t="shared" si="19"/>
        <v>3102231.5199999996</v>
      </c>
      <c r="I117" s="20"/>
    </row>
    <row r="118" spans="1:9" ht="23.25">
      <c r="A118" s="14" t="s">
        <v>9</v>
      </c>
      <c r="B118" s="37" t="s">
        <v>176</v>
      </c>
      <c r="C118" s="39" t="s">
        <v>155</v>
      </c>
      <c r="D118" s="24" t="s">
        <v>9</v>
      </c>
      <c r="E118" s="70">
        <f t="shared" ref="E118:E124" si="20">F118</f>
        <v>3527794.59</v>
      </c>
      <c r="F118" s="72">
        <f>F119+F120+F121+F122+F124+F123</f>
        <v>3527794.59</v>
      </c>
      <c r="G118" s="72">
        <f>G119+G124+G120+G121+G122+G123</f>
        <v>3102231.5199999996</v>
      </c>
      <c r="H118" s="72">
        <f>H119+H121+H120+H124+H122+H123</f>
        <v>3102231.5199999996</v>
      </c>
      <c r="I118" s="20"/>
    </row>
    <row r="119" spans="1:9" ht="23.25">
      <c r="A119" s="14"/>
      <c r="B119" s="37"/>
      <c r="C119" s="39" t="s">
        <v>210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222</v>
      </c>
      <c r="D120" s="24"/>
      <c r="E120" s="70">
        <f t="shared" si="20"/>
        <v>100000</v>
      </c>
      <c r="F120" s="71">
        <v>100000</v>
      </c>
      <c r="G120" s="71">
        <f t="shared" si="21"/>
        <v>100000</v>
      </c>
      <c r="H120" s="71">
        <v>100000</v>
      </c>
      <c r="I120" s="20"/>
    </row>
    <row r="121" spans="1:9">
      <c r="A121" s="14"/>
      <c r="B121" s="37"/>
      <c r="C121" s="39" t="s">
        <v>223</v>
      </c>
      <c r="D121" s="24"/>
      <c r="E121" s="70">
        <f t="shared" si="20"/>
        <v>410198.97</v>
      </c>
      <c r="F121" s="71">
        <v>410198.97</v>
      </c>
      <c r="G121" s="71">
        <f t="shared" si="21"/>
        <v>410198.97</v>
      </c>
      <c r="H121" s="71">
        <v>410198.97</v>
      </c>
      <c r="I121" s="20"/>
    </row>
    <row r="122" spans="1:9" ht="23.25">
      <c r="A122" s="14"/>
      <c r="B122" s="37"/>
      <c r="C122" s="39" t="s">
        <v>224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228</v>
      </c>
      <c r="D123" s="24"/>
      <c r="E123" s="70">
        <f>F123</f>
        <v>5465.62</v>
      </c>
      <c r="F123" s="71">
        <v>5465.62</v>
      </c>
      <c r="G123" s="71">
        <f t="shared" si="21"/>
        <v>5465.62</v>
      </c>
      <c r="H123" s="71">
        <v>5465.62</v>
      </c>
      <c r="I123" s="20"/>
    </row>
    <row r="124" spans="1:9">
      <c r="A124" s="14"/>
      <c r="B124" s="37"/>
      <c r="C124" s="39" t="s">
        <v>229</v>
      </c>
      <c r="D124" s="24"/>
      <c r="E124" s="70">
        <f t="shared" si="20"/>
        <v>3000000</v>
      </c>
      <c r="F124" s="71">
        <v>3000000</v>
      </c>
      <c r="G124" s="71">
        <f t="shared" si="21"/>
        <v>2586566.9299999997</v>
      </c>
      <c r="H124" s="71">
        <f>2592032.55-5465.62</f>
        <v>2586566.9299999997</v>
      </c>
      <c r="I124" s="20"/>
    </row>
    <row r="125" spans="1:9">
      <c r="A125" s="42" t="s">
        <v>9</v>
      </c>
      <c r="B125" s="43" t="s">
        <v>157</v>
      </c>
      <c r="C125" s="44" t="s">
        <v>156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55150.479999999996</v>
      </c>
      <c r="I125" s="20"/>
    </row>
    <row r="126" spans="1:9" ht="23.25">
      <c r="A126" s="46" t="s">
        <v>9</v>
      </c>
      <c r="B126" s="47" t="s">
        <v>171</v>
      </c>
      <c r="C126" s="48" t="s">
        <v>158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55150.479999999996</v>
      </c>
      <c r="I126" s="20"/>
    </row>
    <row r="127" spans="1:9" ht="34.5">
      <c r="A127" s="14" t="s">
        <v>9</v>
      </c>
      <c r="B127" s="37" t="s">
        <v>172</v>
      </c>
      <c r="C127" s="39" t="s">
        <v>159</v>
      </c>
      <c r="D127" s="24" t="s">
        <v>9</v>
      </c>
      <c r="E127" s="70"/>
      <c r="F127" s="71">
        <v>20000</v>
      </c>
      <c r="G127" s="71"/>
      <c r="H127" s="71">
        <v>11650.48</v>
      </c>
      <c r="I127" s="20"/>
    </row>
    <row r="128" spans="1:9" ht="23.25">
      <c r="A128" s="14" t="s">
        <v>9</v>
      </c>
      <c r="B128" s="37" t="s">
        <v>173</v>
      </c>
      <c r="C128" s="39" t="s">
        <v>158</v>
      </c>
      <c r="D128" s="24" t="s">
        <v>9</v>
      </c>
      <c r="E128" s="70"/>
      <c r="F128" s="71">
        <v>80000</v>
      </c>
      <c r="G128" s="71"/>
      <c r="H128" s="71">
        <v>43500</v>
      </c>
      <c r="I128" s="20"/>
    </row>
    <row r="129" spans="1:9" ht="34.5">
      <c r="A129" s="32" t="s">
        <v>9</v>
      </c>
      <c r="B129" s="36" t="s">
        <v>161</v>
      </c>
      <c r="C129" s="38" t="s">
        <v>160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-42416.67</v>
      </c>
      <c r="I129" s="20"/>
    </row>
    <row r="130" spans="1:9" ht="34.5">
      <c r="A130" s="14" t="s">
        <v>9</v>
      </c>
      <c r="B130" s="37" t="s">
        <v>174</v>
      </c>
      <c r="C130" s="39" t="s">
        <v>162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175</v>
      </c>
      <c r="C131" s="39" t="s">
        <v>163</v>
      </c>
      <c r="D131" s="24" t="s">
        <v>9</v>
      </c>
      <c r="E131" s="70"/>
      <c r="F131" s="71"/>
      <c r="G131" s="71"/>
      <c r="H131" s="71">
        <v>-42416.67</v>
      </c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244</v>
      </c>
      <c r="E133" s="1" t="s">
        <v>245</v>
      </c>
    </row>
    <row r="135" spans="1:9">
      <c r="B135" s="1" t="s">
        <v>194</v>
      </c>
      <c r="E135" s="1" t="s">
        <v>242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2020-05-07T08:34:29Z</cp:lastPrinted>
  <dcterms:created xsi:type="dcterms:W3CDTF">2019-01-29T08:28:30Z</dcterms:created>
  <dcterms:modified xsi:type="dcterms:W3CDTF">2020-10-29T13:01:37Z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