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<sst xmlns="http://schemas.openxmlformats.org/spreadsheetml/2006/main" count="62" uniqueCount="53">
  <si>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</si>
  <si>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</si>
  <si>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</si>
  <si>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</si>
  <si>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</si>
  <si>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</si>
  <si>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</si>
  <si>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</si>
  <si>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</si>
  <si>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</si>
  <si>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</si>
  <si>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</si>
  <si>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</si>
  <si>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</si>
  <si>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</si>
  <si>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</si>
  <si>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</si>
  <si>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</si>
  <si>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</si>
  <si>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</si>
  <si>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</si>
  <si>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</si>
  <si>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</si>
  <si>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</si>
  <si>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</si>
  <si>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</si>
  <si>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</si>
  <si>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</si>
  <si>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</si>
  <si>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</si>
  <si>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</si>
  <si>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</si>
  <si>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</si>
  <si>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</si>
  <si>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</si>
  <si>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</si>
  <si>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</si>
  <si>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</si>
  <si>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</si>
  <si>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</si>
  <si>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</si>
  <si>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</si>
  <si>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</si>
  <si>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</si>
  <si>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</si>
  <si>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</si>
  <si>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</si>
  <si>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</si>
  <si>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</si>
  <si>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Чернышова М.Д.</t>
  </si>
  <si>
    <t>по Латненскому городскому поселению на 01 ноября 2020г</t>
  </si>
  <si>
    <t>Зам главы администрации</t>
  </si>
  <si>
    <t xml:space="preserve">                            И.П. Стрельников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</si>
</sst>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8">
          <cell r="G8">
            <v>1259918.68</v>
          </cell>
        </row>
        <row r="15">
          <cell r="G15">
            <v>338369.68000000005</v>
          </cell>
        </row>
        <row r="27">
          <cell r="G27">
            <v>2259632.47</v>
          </cell>
        </row>
        <row r="31">
          <cell r="G31">
            <v>108429.47</v>
          </cell>
        </row>
        <row r="40">
          <cell r="G40">
            <v>628526.5</v>
          </cell>
        </row>
        <row r="43">
          <cell r="G43">
            <v>32967.19</v>
          </cell>
        </row>
        <row r="68">
          <cell r="G68">
            <v>2189225.34</v>
          </cell>
        </row>
        <row r="91">
          <cell r="G91">
            <v>67200</v>
          </cell>
        </row>
        <row r="114">
          <cell r="G114">
            <v>6644.71</v>
          </cell>
        </row>
        <row r="133">
          <cell r="G133">
            <v>0</v>
          </cell>
        </row>
        <row r="151">
          <cell r="G151">
            <v>1216066.72</v>
          </cell>
        </row>
        <row r="166">
          <cell r="G166">
            <v>2500</v>
          </cell>
        </row>
        <row r="171">
          <cell r="G171">
            <v>180886.00999999998</v>
          </cell>
        </row>
        <row r="189">
          <cell r="G189">
            <v>597725</v>
          </cell>
        </row>
        <row r="204">
          <cell r="G204">
            <v>2411658.48</v>
          </cell>
        </row>
        <row r="236">
          <cell r="G236">
            <v>4203392.529999999</v>
          </cell>
        </row>
        <row r="263">
          <cell r="G263">
            <v>0</v>
          </cell>
        </row>
        <row r="271">
          <cell r="E271">
            <v>220000</v>
          </cell>
          <cell r="G271">
            <v>170587.5</v>
          </cell>
        </row>
        <row r="276">
          <cell r="E276">
            <v>50000</v>
          </cell>
          <cell r="G276">
            <v>50000</v>
          </cell>
        </row>
        <row r="286">
          <cell r="G286">
            <v>229491.9</v>
          </cell>
        </row>
        <row r="290">
          <cell r="G290">
            <v>1660000</v>
          </cell>
        </row>
        <row r="300">
          <cell r="G300">
            <v>5465.62</v>
          </cell>
        </row>
        <row r="312">
          <cell r="G312">
            <v>9841.05</v>
          </cell>
        </row>
        <row r="314">
          <cell r="G314">
            <v>2529.91</v>
          </cell>
        </row>
        <row r="317">
          <cell r="G317">
            <v>251471</v>
          </cell>
        </row>
        <row r="319">
          <cell r="G319">
            <v>388</v>
          </cell>
        </row>
        <row r="323">
          <cell r="G323">
            <v>42.959999999999994</v>
          </cell>
        </row>
        <row r="332">
          <cell r="G332">
            <v>543110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8">
      <selection activeCell="E51" sqref="E51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64" t="s">
        <v>12</v>
      </c>
      <c r="I1" s="64"/>
      <c r="J1" s="64"/>
      <c r="K1" s="64"/>
    </row>
    <row r="3" spans="1:10" ht="15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">
      <c r="A4" s="65" t="s">
        <v>50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50" t="s">
        <v>0</v>
      </c>
      <c r="B7" s="50" t="s">
        <v>7</v>
      </c>
      <c r="C7" s="59" t="s">
        <v>1</v>
      </c>
      <c r="D7" s="60"/>
      <c r="E7" s="60"/>
      <c r="F7" s="60"/>
      <c r="G7" s="60"/>
      <c r="H7" s="60"/>
      <c r="I7" s="55" t="s">
        <v>3</v>
      </c>
      <c r="J7" s="56"/>
    </row>
    <row r="8" spans="1:10" ht="27.75" customHeight="1">
      <c r="A8" s="51"/>
      <c r="B8" s="51"/>
      <c r="C8" s="61" t="s">
        <v>2</v>
      </c>
      <c r="D8" s="62"/>
      <c r="E8" s="61" t="s">
        <v>13</v>
      </c>
      <c r="F8" s="62"/>
      <c r="G8" s="61" t="s">
        <v>9</v>
      </c>
      <c r="H8" s="62"/>
      <c r="I8" s="57"/>
      <c r="J8" s="58"/>
    </row>
    <row r="9" spans="1:10" ht="15">
      <c r="A9" s="52"/>
      <c r="B9" s="52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3" t="s">
        <v>34</v>
      </c>
      <c r="B10" s="41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54"/>
      <c r="B11" s="42"/>
      <c r="C11" s="31"/>
      <c r="D11" s="31"/>
      <c r="E11" s="27"/>
      <c r="F11" s="27"/>
      <c r="G11" s="27">
        <f>2919000+881000+2919000+60000+252000+12000</f>
        <v>7043000</v>
      </c>
      <c r="H11" s="28">
        <f>'[1]Sheet2'!$G$27+'[1]Sheet2'!$G$40+'[1]Sheet2'!$G$68+'[1]Sheet2'!$G$323+'[1]Sheet2'!$G$317+'[1]Sheet2'!$G$312</f>
        <v>5338739.32</v>
      </c>
      <c r="I11" s="27">
        <f>E11+G11</f>
        <v>7043000</v>
      </c>
      <c r="J11" s="28">
        <f>F11+H11</f>
        <v>5338739.32</v>
      </c>
    </row>
    <row r="12" spans="1:10" ht="34.5" customHeight="1">
      <c r="A12" s="13" t="s">
        <v>48</v>
      </c>
      <c r="B12" s="22" t="s">
        <v>47</v>
      </c>
      <c r="C12" s="31"/>
      <c r="D12" s="31"/>
      <c r="E12" s="31"/>
      <c r="F12" s="31"/>
      <c r="G12" s="27">
        <f>544000+98328</f>
        <v>642328</v>
      </c>
      <c r="H12" s="28">
        <f>'[1]Sheet2'!$G$91+'[1]Sheet2'!$G$332</f>
        <v>610310</v>
      </c>
      <c r="I12" s="27">
        <f>G12</f>
        <v>642328</v>
      </c>
      <c r="J12" s="28">
        <f>H12</f>
        <v>610310</v>
      </c>
    </row>
    <row r="13" spans="1:10" ht="61.5" customHeight="1">
      <c r="A13" s="45" t="s">
        <v>21</v>
      </c>
      <c r="B13" s="41" t="s">
        <v>22</v>
      </c>
      <c r="C13" s="39">
        <f>145600+44000+12400+18100</f>
        <v>220100</v>
      </c>
      <c r="D13" s="49">
        <f>'[1]Sheet2'!$G$31+'[1]Sheet2'!$G$43+'[1]Sheet2'!$G$114</f>
        <v>148041.37</v>
      </c>
      <c r="E13" s="39"/>
      <c r="F13" s="39"/>
      <c r="G13" s="39"/>
      <c r="H13" s="39"/>
      <c r="I13" s="39">
        <f>C13</f>
        <v>220100</v>
      </c>
      <c r="J13" s="39">
        <f>D13</f>
        <v>148041.37</v>
      </c>
    </row>
    <row r="14" spans="1:10" ht="30.75" customHeight="1" hidden="1">
      <c r="A14" s="46"/>
      <c r="B14" s="42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>
        <f>'[1]Sheet2'!$G$133</f>
        <v>0</v>
      </c>
      <c r="I15" s="17">
        <f>G15</f>
        <v>50000</v>
      </c>
      <c r="J15" s="17"/>
    </row>
    <row r="16" spans="1:10" ht="21" customHeight="1">
      <c r="A16" s="13" t="s">
        <v>42</v>
      </c>
      <c r="B16" s="34" t="s">
        <v>43</v>
      </c>
      <c r="C16" s="13"/>
      <c r="D16" s="13"/>
      <c r="E16" s="29">
        <v>12130</v>
      </c>
      <c r="F16" s="30">
        <v>12130</v>
      </c>
      <c r="G16" s="30">
        <v>4000</v>
      </c>
      <c r="H16" s="30">
        <v>3663.26</v>
      </c>
      <c r="I16" s="30">
        <f>E16+G16</f>
        <v>16130</v>
      </c>
      <c r="J16" s="17">
        <f>F16+H16</f>
        <v>15793.26</v>
      </c>
    </row>
    <row r="17" spans="1:10" ht="24.75" customHeight="1">
      <c r="A17" s="13" t="s">
        <v>37</v>
      </c>
      <c r="B17" s="34" t="s">
        <v>36</v>
      </c>
      <c r="C17" s="13"/>
      <c r="D17" s="13"/>
      <c r="E17" s="29"/>
      <c r="F17" s="30"/>
      <c r="G17" s="30">
        <f>119505.8+30494.2</f>
        <v>150000</v>
      </c>
      <c r="H17" s="30">
        <f>'[1]Sheet2'!$G$166</f>
        <v>2500</v>
      </c>
      <c r="I17" s="30">
        <f>E17+G17</f>
        <v>150000</v>
      </c>
      <c r="J17" s="17">
        <f>F17+H17</f>
        <v>2500</v>
      </c>
    </row>
    <row r="18" spans="1:10" ht="40.5" customHeight="1">
      <c r="A18" s="45" t="s">
        <v>24</v>
      </c>
      <c r="B18" s="41" t="s">
        <v>25</v>
      </c>
      <c r="C18" s="39"/>
      <c r="D18" s="39"/>
      <c r="E18" s="39">
        <v>4503223.47</v>
      </c>
      <c r="F18" s="39"/>
      <c r="G18" s="47">
        <f>1776000-4000</f>
        <v>1772000</v>
      </c>
      <c r="H18" s="49">
        <f>'[1]Sheet2'!$G$151+'[1]Sheet2'!$G$286</f>
        <v>1445558.6199999999</v>
      </c>
      <c r="I18" s="39">
        <f>E18+G18</f>
        <v>6275223.47</v>
      </c>
      <c r="J18" s="18">
        <f>H18+F18</f>
        <v>1445558.6199999999</v>
      </c>
    </row>
    <row r="19" spans="1:10" ht="17.25" customHeight="1" hidden="1">
      <c r="A19" s="46"/>
      <c r="B19" s="42"/>
      <c r="C19" s="40"/>
      <c r="D19" s="40"/>
      <c r="E19" s="40"/>
      <c r="F19" s="40"/>
      <c r="G19" s="48"/>
      <c r="H19" s="40"/>
      <c r="I19" s="40"/>
      <c r="J19" s="32"/>
    </row>
    <row r="20" spans="1:10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f>'[1]Sheet2'!$G$171</f>
        <v>180886.00999999998</v>
      </c>
      <c r="I20" s="17">
        <f>C20+E20+G20</f>
        <v>201000</v>
      </c>
      <c r="J20" s="35">
        <f>F20+H20</f>
        <v>180886.00999999998</v>
      </c>
    </row>
    <row r="21" spans="1:10" ht="15">
      <c r="A21" s="45" t="s">
        <v>27</v>
      </c>
      <c r="B21" s="41" t="s">
        <v>17</v>
      </c>
      <c r="C21" s="39"/>
      <c r="D21" s="39"/>
      <c r="E21" s="39"/>
      <c r="F21" s="39"/>
      <c r="G21" s="39">
        <f>735000+1660000</f>
        <v>2395000</v>
      </c>
      <c r="H21" s="43">
        <f>'[1]Sheet2'!$G$189+'[1]Sheet2'!$G$290</f>
        <v>2257725</v>
      </c>
      <c r="I21" s="39">
        <f>G21</f>
        <v>2395000</v>
      </c>
      <c r="J21" s="43">
        <f>H21</f>
        <v>2257725</v>
      </c>
    </row>
    <row r="22" spans="1:10" ht="15">
      <c r="A22" s="46"/>
      <c r="B22" s="42"/>
      <c r="C22" s="40"/>
      <c r="D22" s="40"/>
      <c r="E22" s="40"/>
      <c r="F22" s="40"/>
      <c r="G22" s="40"/>
      <c r="H22" s="44"/>
      <c r="I22" s="40"/>
      <c r="J22" s="44"/>
    </row>
    <row r="23" spans="1:10" ht="24.75">
      <c r="A23" s="1" t="s">
        <v>27</v>
      </c>
      <c r="B23" s="15" t="s">
        <v>18</v>
      </c>
      <c r="C23" s="16"/>
      <c r="D23" s="16"/>
      <c r="E23" s="16">
        <f>410198.97+100000</f>
        <v>510198.97</v>
      </c>
      <c r="F23" s="16">
        <f>353228.76+100000</f>
        <v>453228.76</v>
      </c>
      <c r="G23" s="16">
        <f>6364198.97-660000+100000-E23</f>
        <v>5294000</v>
      </c>
      <c r="H23" s="37">
        <f>'[1]Sheet2'!$G$204-F23</f>
        <v>1958429.72</v>
      </c>
      <c r="I23" s="24">
        <f>G23+E23+C23</f>
        <v>5804198.97</v>
      </c>
      <c r="J23" s="16">
        <f>D23+F23+H23</f>
        <v>2411658.48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4"/>
      <c r="H25" s="16"/>
      <c r="I25" s="16">
        <f>E25+G25</f>
        <v>0</v>
      </c>
      <c r="J25" s="16">
        <f>F25+H25</f>
        <v>0</v>
      </c>
    </row>
    <row r="26" spans="1:10" ht="15">
      <c r="A26" s="45" t="s">
        <v>28</v>
      </c>
      <c r="B26" s="41" t="s">
        <v>19</v>
      </c>
      <c r="C26" s="39"/>
      <c r="D26" s="39"/>
      <c r="E26" s="39"/>
      <c r="F26" s="39"/>
      <c r="G26" s="39"/>
      <c r="H26" s="39"/>
      <c r="I26" s="39"/>
      <c r="J26" s="39"/>
    </row>
    <row r="27" spans="1:10" ht="15">
      <c r="A27" s="46"/>
      <c r="B27" s="42"/>
      <c r="C27" s="40"/>
      <c r="D27" s="40"/>
      <c r="E27" s="40"/>
      <c r="F27" s="40"/>
      <c r="G27" s="40"/>
      <c r="H27" s="40"/>
      <c r="I27" s="40"/>
      <c r="J27" s="40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>
        <f>2549997.05</f>
        <v>2549997.05</v>
      </c>
      <c r="D29" s="12">
        <v>2199218.62</v>
      </c>
      <c r="E29" s="12">
        <v>450002.95</v>
      </c>
      <c r="F29" s="12">
        <f>44858.05+18796.2+13832.34+26170.27+89407.3+195036</f>
        <v>388100.16000000003</v>
      </c>
      <c r="G29" s="23">
        <f>1651000+499000+6180000+15000+5000+2000+5465.62-C29-E29+30000</f>
        <v>5387465.62</v>
      </c>
      <c r="H29" s="36">
        <f>'[1]Sheet2'!$G$236-F29-D29+'[1]Sheet2'!$G$319+'[1]Sheet2'!$G$314+'[1]Sheet2'!$G$300+'[1]Sheet2'!$G$8+'[1]Sheet2'!$G$15</f>
        <v>3222745.639999999</v>
      </c>
      <c r="I29" s="12">
        <f>G29+E29+C29</f>
        <v>8387465.62</v>
      </c>
      <c r="J29" s="36">
        <f>F29+H29+D29</f>
        <v>5810064.42</v>
      </c>
    </row>
    <row r="30" spans="1:10" ht="24">
      <c r="A30" s="10" t="s">
        <v>30</v>
      </c>
      <c r="B30" s="11" t="s">
        <v>31</v>
      </c>
      <c r="C30" s="12"/>
      <c r="D30" s="12"/>
      <c r="E30" s="12"/>
      <c r="F30" s="12"/>
      <c r="G30" s="38">
        <f>'[1]Sheet2'!$E$271+'[1]Sheet2'!$E$276</f>
        <v>270000</v>
      </c>
      <c r="H30" s="14">
        <f>'[1]Sheet2'!$G$271+'[1]Sheet2'!$G$276</f>
        <v>220587.5</v>
      </c>
      <c r="I30" s="38">
        <f>G30+E30</f>
        <v>270000</v>
      </c>
      <c r="J30" s="36">
        <f>H30+F30</f>
        <v>220587.5</v>
      </c>
    </row>
    <row r="31" spans="1:10" ht="15">
      <c r="A31" s="10" t="s">
        <v>32</v>
      </c>
      <c r="B31" s="11" t="s">
        <v>44</v>
      </c>
      <c r="C31" s="12"/>
      <c r="D31" s="12"/>
      <c r="E31" s="12"/>
      <c r="F31" s="12"/>
      <c r="G31" s="12">
        <v>140000</v>
      </c>
      <c r="H31" s="38">
        <f>'[1]Sheet2'!$G$263</f>
        <v>0</v>
      </c>
      <c r="I31" s="12">
        <f>G31</f>
        <v>140000</v>
      </c>
      <c r="J31" s="12">
        <f>H31</f>
        <v>0</v>
      </c>
    </row>
    <row r="32" spans="1:10" ht="24">
      <c r="A32" s="10" t="s">
        <v>46</v>
      </c>
      <c r="B32" s="2" t="s">
        <v>45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41</v>
      </c>
      <c r="C33" s="1"/>
      <c r="D33" s="1"/>
      <c r="E33" s="1"/>
      <c r="F33" s="1"/>
      <c r="G33" s="16"/>
      <c r="H33" s="16"/>
      <c r="I33" s="16"/>
      <c r="J33" s="16"/>
    </row>
    <row r="34" spans="1:11" ht="21.75" customHeight="1">
      <c r="A34" s="3" t="s">
        <v>6</v>
      </c>
      <c r="B34" s="4"/>
      <c r="C34" s="3">
        <f>C13+C20+C23+C29</f>
        <v>2770097.05</v>
      </c>
      <c r="D34" s="33">
        <f>SUM(D10:D33)</f>
        <v>2347259.99</v>
      </c>
      <c r="E34" s="5">
        <f aca="true" t="shared" si="0" ref="E34:J34">SUM(E11:E33)</f>
        <v>5475555.39</v>
      </c>
      <c r="F34" s="5">
        <f t="shared" si="0"/>
        <v>853458.92</v>
      </c>
      <c r="G34" s="5">
        <f t="shared" si="0"/>
        <v>23348793.62</v>
      </c>
      <c r="H34" s="5">
        <f t="shared" si="0"/>
        <v>15241145.07</v>
      </c>
      <c r="I34" s="5">
        <f t="shared" si="0"/>
        <v>31594446.06</v>
      </c>
      <c r="J34" s="5">
        <f t="shared" si="0"/>
        <v>18441863.98</v>
      </c>
      <c r="K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1"/>
      <c r="H35" s="17"/>
      <c r="I35" s="17">
        <f>C35+E35+G35</f>
        <v>0</v>
      </c>
      <c r="J35" s="17">
        <f>D35+F35+H35</f>
        <v>0</v>
      </c>
      <c r="K35" s="19"/>
    </row>
    <row r="37" spans="1:11" ht="15.75">
      <c r="A37" t="s">
        <v>51</v>
      </c>
      <c r="C37" t="s">
        <v>52</v>
      </c>
      <c r="D37" s="26"/>
      <c r="E37" s="20"/>
      <c r="K37" s="19"/>
    </row>
    <row r="39" spans="1:10" ht="15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5" ht="15.75">
      <c r="A40" s="25" t="s">
        <v>20</v>
      </c>
      <c r="B40" s="20"/>
      <c r="C40" s="20"/>
      <c r="D40" s="26" t="s">
        <v>49</v>
      </c>
      <c r="E40" s="20"/>
    </row>
    <row r="41" ht="15">
      <c r="K41" s="19"/>
    </row>
  </sheetData>
  <sheetProtection/>
  <mergeCells count="52"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2020-10-01T13:02:31Z</cp:lastPrinted>
  <dcterms:created xsi:type="dcterms:W3CDTF">2012-01-11T18:04:35Z</dcterms:created>
  <dcterms:modified xsi:type="dcterms:W3CDTF">2021-01-25T11:22:54Z</dcterms:modified>
  <cp:category/>
  <cp:version/>
  <cp:contentType/>
  <cp:contentStatus/>
</cp:coreProperties>
</file>