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<sst xmlns="http://schemas.openxmlformats.org/spreadsheetml/2006/main" count="60" uniqueCount="51">
  <si>
    <t>наименование программы</t>
  </si>
  <si>
    <t>источники финансирования</t>
  </si>
  <si>
    <t>федеральный  бюджет</t>
  </si>
  <si>
    <t>всего</t>
  </si>
  <si>
    <t>план</t>
  </si>
  <si>
    <t>факт</t>
  </si>
  <si>
    <t>ИТОГО ПО ЦЕЛЕВЫМ ПРОГРАММАМ</t>
  </si>
  <si>
    <t>РЗ ПР</t>
  </si>
  <si>
    <t>Расшифровка расходов по  региональным и муниципальным  целевым программам</t>
  </si>
  <si>
    <t>местный                         бюджет</t>
  </si>
  <si>
    <t>в т.ч. бюджетные инвестиции</t>
  </si>
  <si>
    <t>рублей</t>
  </si>
  <si>
    <t>Приложение к  месячному  отчету</t>
  </si>
  <si>
    <t>областной          бюджет</t>
  </si>
  <si>
    <t>0801</t>
  </si>
  <si>
    <t>0702</t>
  </si>
  <si>
    <t>0501</t>
  </si>
  <si>
    <t>0502</t>
  </si>
  <si>
    <t>0503</t>
  </si>
  <si>
    <t>0701</t>
  </si>
  <si>
    <t>Главный бухгалтер</t>
  </si>
  <si>
    <t>Подпрограмма" Обеспечение реализации муниципальной программы"муниципальной программы Латненского г/пос  Семиу мун р-на"Муниципальное управление</t>
  </si>
  <si>
    <t>0203</t>
  </si>
  <si>
    <t>0309</t>
  </si>
  <si>
    <t>МПП "Развитие транспортной системы" Латненского г/пос Семилук мун р-на</t>
  </si>
  <si>
    <t>0409</t>
  </si>
  <si>
    <t>МПП "Обеспечение жильем нпселение Латненского г/пос</t>
  </si>
  <si>
    <t>МПП"Организация предоставления населению жилищно-коммун услуг"</t>
  </si>
  <si>
    <t>МПП"Обеспечение деятельности образовательных учреждений"</t>
  </si>
  <si>
    <t>МПП"Обеспечение реализации мун программы Латненского г/пос "Муниципальное управление</t>
  </si>
  <si>
    <t>МПП"Оказание социальной помощи на территории Латненского г/пос</t>
  </si>
  <si>
    <t>1000</t>
  </si>
  <si>
    <t>МПП"Развитие массового спорта"</t>
  </si>
  <si>
    <t xml:space="preserve"> МПП "Защита населения от чрезвычайных ситуаций"</t>
  </si>
  <si>
    <t>Реализация муницип "программы" муниципальной подпрграммы Латненского городского поселения Семилук мун р-на " Муниципальное управление</t>
  </si>
  <si>
    <t>Подпрограмма " Энергоэффективность"</t>
  </si>
  <si>
    <t>0412</t>
  </si>
  <si>
    <t>МПП" Другие вопросы в обл нац экономики"</t>
  </si>
  <si>
    <t>Другие вопросыв обл ЖКХ</t>
  </si>
  <si>
    <t>0505</t>
  </si>
  <si>
    <t>0104</t>
  </si>
  <si>
    <t>1301</t>
  </si>
  <si>
    <t>МПП" Общеэкономические вопросы"</t>
  </si>
  <si>
    <t>0401</t>
  </si>
  <si>
    <t>1102</t>
  </si>
  <si>
    <t>1105</t>
  </si>
  <si>
    <t>МПП"Другие вопросы в области физической культуры и спорта"</t>
  </si>
  <si>
    <t>0107</t>
  </si>
  <si>
    <t>МПП" Обеспечение проведения выборов и референдумов "</t>
  </si>
  <si>
    <t>Чернышова М.Д.</t>
  </si>
  <si>
    <t>по Латненскому городскому поселению на 01 июня 2020г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</si>
</sst>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172" fontId="3" fillId="0" borderId="12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3" fillId="0" borderId="10" xfId="0" applyNumberFormat="1" applyFont="1" applyFill="1" applyBorder="1" applyAlignment="1">
      <alignment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3" fillId="33" borderId="11" xfId="0" applyNumberFormat="1" applyFont="1" applyFill="1" applyBorder="1" applyAlignment="1">
      <alignment wrapText="1"/>
    </xf>
    <xf numFmtId="2" fontId="3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37" fillId="0" borderId="0" xfId="0" applyFont="1" applyAlignment="1">
      <alignment/>
    </xf>
    <xf numFmtId="2" fontId="37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 wrapText="1"/>
    </xf>
    <xf numFmtId="2" fontId="3" fillId="0" borderId="13" xfId="0" applyNumberFormat="1" applyFont="1" applyFill="1" applyBorder="1" applyAlignment="1">
      <alignment wrapText="1"/>
    </xf>
    <xf numFmtId="2" fontId="3" fillId="0" borderId="12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N28" sqref="N28"/>
    </sheetView>
  </sheetViews>
  <sheetFormatPr defaultColWidth="9.140625" defaultRowHeight="15"/>
  <cols>
    <col min="1" max="1" width="30.00390625" style="0" customWidth="1"/>
    <col min="2" max="2" width="5.421875" style="0" customWidth="1"/>
    <col min="3" max="3" width="10.7109375" style="0" customWidth="1"/>
    <col min="4" max="4" width="9.421875" style="0" customWidth="1"/>
    <col min="5" max="5" width="10.00390625" style="0" bestFit="1" customWidth="1"/>
    <col min="6" max="6" width="11.140625" style="0" customWidth="1"/>
    <col min="7" max="7" width="10.140625" style="0" customWidth="1"/>
    <col min="8" max="8" width="12.140625" style="0" customWidth="1"/>
    <col min="9" max="9" width="11.00390625" style="0" customWidth="1"/>
    <col min="10" max="10" width="11.7109375" style="0" customWidth="1"/>
    <col min="11" max="11" width="13.57421875" style="0" customWidth="1"/>
  </cols>
  <sheetData>
    <row r="1" spans="8:11" ht="15">
      <c r="H1" s="42" t="s">
        <v>12</v>
      </c>
      <c r="I1" s="42"/>
      <c r="J1" s="42"/>
      <c r="K1" s="42"/>
    </row>
    <row r="3" spans="1:10" ht="15">
      <c r="A3" s="43" t="s">
        <v>8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5">
      <c r="A4" s="43" t="s">
        <v>50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5">
      <c r="A5" s="6"/>
      <c r="B5" s="6"/>
      <c r="D5" s="6"/>
      <c r="E5" s="6"/>
      <c r="F5" s="6"/>
      <c r="G5" s="6"/>
      <c r="H5" s="6"/>
      <c r="I5" s="6"/>
      <c r="J5" s="6"/>
    </row>
    <row r="6" ht="15">
      <c r="I6" s="8" t="s">
        <v>11</v>
      </c>
    </row>
    <row r="7" spans="1:10" ht="30" customHeight="1">
      <c r="A7" s="44" t="s">
        <v>0</v>
      </c>
      <c r="B7" s="44" t="s">
        <v>7</v>
      </c>
      <c r="C7" s="53" t="s">
        <v>1</v>
      </c>
      <c r="D7" s="54"/>
      <c r="E7" s="54"/>
      <c r="F7" s="54"/>
      <c r="G7" s="54"/>
      <c r="H7" s="54"/>
      <c r="I7" s="49" t="s">
        <v>3</v>
      </c>
      <c r="J7" s="50"/>
    </row>
    <row r="8" spans="1:10" ht="27.75" customHeight="1">
      <c r="A8" s="45"/>
      <c r="B8" s="45"/>
      <c r="C8" s="55" t="s">
        <v>2</v>
      </c>
      <c r="D8" s="56"/>
      <c r="E8" s="55" t="s">
        <v>13</v>
      </c>
      <c r="F8" s="56"/>
      <c r="G8" s="55" t="s">
        <v>9</v>
      </c>
      <c r="H8" s="56"/>
      <c r="I8" s="51"/>
      <c r="J8" s="52"/>
    </row>
    <row r="9" spans="1:10" ht="15">
      <c r="A9" s="46"/>
      <c r="B9" s="46"/>
      <c r="C9" s="7" t="s">
        <v>4</v>
      </c>
      <c r="D9" s="7" t="s">
        <v>5</v>
      </c>
      <c r="E9" s="7" t="s">
        <v>4</v>
      </c>
      <c r="F9" s="7" t="s">
        <v>5</v>
      </c>
      <c r="G9" s="7" t="s">
        <v>4</v>
      </c>
      <c r="H9" s="7" t="s">
        <v>5</v>
      </c>
      <c r="I9" s="7" t="s">
        <v>4</v>
      </c>
      <c r="J9" s="7" t="s">
        <v>5</v>
      </c>
    </row>
    <row r="10" spans="1:10" ht="15">
      <c r="A10" s="59" t="s">
        <v>34</v>
      </c>
      <c r="B10" s="47" t="s">
        <v>40</v>
      </c>
      <c r="C10" s="9"/>
      <c r="D10" s="9"/>
      <c r="E10" s="9"/>
      <c r="F10" s="9"/>
      <c r="G10" s="9"/>
      <c r="H10" s="9"/>
      <c r="I10" s="9"/>
      <c r="J10" s="9"/>
    </row>
    <row r="11" spans="1:10" ht="42" customHeight="1">
      <c r="A11" s="60"/>
      <c r="B11" s="48"/>
      <c r="C11" s="31"/>
      <c r="D11" s="31"/>
      <c r="E11" s="27"/>
      <c r="F11" s="27"/>
      <c r="G11" s="27">
        <f>2919000+881000+2919000+60000+252000+12000</f>
        <v>7043000</v>
      </c>
      <c r="H11" s="28">
        <f>1055874.57+283804.41+1520268.61+9841.05+251471</f>
        <v>3121259.6399999997</v>
      </c>
      <c r="I11" s="27">
        <f>E11+G11</f>
        <v>7043000</v>
      </c>
      <c r="J11" s="28">
        <f>F11+H11</f>
        <v>3121259.6399999997</v>
      </c>
    </row>
    <row r="12" spans="1:10" ht="34.5" customHeight="1">
      <c r="A12" s="13" t="s">
        <v>48</v>
      </c>
      <c r="B12" s="22" t="s">
        <v>47</v>
      </c>
      <c r="C12" s="31"/>
      <c r="D12" s="31"/>
      <c r="E12" s="31"/>
      <c r="F12" s="31"/>
      <c r="G12" s="27">
        <v>544000</v>
      </c>
      <c r="H12" s="28"/>
      <c r="I12" s="27">
        <f>G12</f>
        <v>544000</v>
      </c>
      <c r="J12" s="28">
        <f>H12</f>
        <v>0</v>
      </c>
    </row>
    <row r="13" spans="1:10" ht="61.5" customHeight="1">
      <c r="A13" s="57" t="s">
        <v>21</v>
      </c>
      <c r="B13" s="47" t="s">
        <v>22</v>
      </c>
      <c r="C13" s="37">
        <f>145600+44000+12400</f>
        <v>202000</v>
      </c>
      <c r="D13" s="37">
        <f>48411.99+14657.07+3107.21</f>
        <v>66176.27</v>
      </c>
      <c r="E13" s="37"/>
      <c r="F13" s="37"/>
      <c r="G13" s="37"/>
      <c r="H13" s="37"/>
      <c r="I13" s="37">
        <f>C13</f>
        <v>202000</v>
      </c>
      <c r="J13" s="37">
        <f>D13</f>
        <v>66176.27</v>
      </c>
    </row>
    <row r="14" spans="1:10" ht="30.75" customHeight="1" hidden="1">
      <c r="A14" s="58"/>
      <c r="B14" s="48"/>
      <c r="C14" s="38"/>
      <c r="D14" s="38"/>
      <c r="E14" s="38"/>
      <c r="F14" s="38"/>
      <c r="G14" s="38"/>
      <c r="H14" s="38"/>
      <c r="I14" s="38"/>
      <c r="J14" s="38"/>
    </row>
    <row r="15" spans="1:10" ht="24.75">
      <c r="A15" s="1" t="s">
        <v>33</v>
      </c>
      <c r="B15" s="2" t="s">
        <v>23</v>
      </c>
      <c r="C15" s="1"/>
      <c r="D15" s="1"/>
      <c r="E15" s="17"/>
      <c r="F15" s="17"/>
      <c r="G15" s="17">
        <v>50000</v>
      </c>
      <c r="H15" s="17"/>
      <c r="I15" s="17">
        <f>G15</f>
        <v>50000</v>
      </c>
      <c r="J15" s="17"/>
    </row>
    <row r="16" spans="1:10" ht="21" customHeight="1">
      <c r="A16" s="13" t="s">
        <v>42</v>
      </c>
      <c r="B16" s="34" t="s">
        <v>43</v>
      </c>
      <c r="C16" s="13"/>
      <c r="D16" s="13"/>
      <c r="E16" s="29">
        <v>12130</v>
      </c>
      <c r="F16" s="30"/>
      <c r="G16" s="30"/>
      <c r="H16" s="30"/>
      <c r="I16" s="30">
        <f>E16+G16</f>
        <v>12130</v>
      </c>
      <c r="J16" s="17">
        <f>F16+H16</f>
        <v>0</v>
      </c>
    </row>
    <row r="17" spans="1:10" ht="24.75" customHeight="1">
      <c r="A17" s="13" t="s">
        <v>37</v>
      </c>
      <c r="B17" s="34" t="s">
        <v>36</v>
      </c>
      <c r="C17" s="13"/>
      <c r="D17" s="13"/>
      <c r="E17" s="29"/>
      <c r="F17" s="30"/>
      <c r="G17" s="30">
        <f>119505.8+30494.2</f>
        <v>150000</v>
      </c>
      <c r="H17" s="30"/>
      <c r="I17" s="30">
        <f>E17+G17</f>
        <v>150000</v>
      </c>
      <c r="J17" s="17">
        <f>F17+H17</f>
        <v>0</v>
      </c>
    </row>
    <row r="18" spans="1:10" ht="40.5" customHeight="1">
      <c r="A18" s="57" t="s">
        <v>24</v>
      </c>
      <c r="B18" s="47" t="s">
        <v>25</v>
      </c>
      <c r="C18" s="37"/>
      <c r="D18" s="37"/>
      <c r="E18" s="37">
        <v>4526000</v>
      </c>
      <c r="F18" s="37"/>
      <c r="G18" s="61">
        <v>1776000</v>
      </c>
      <c r="H18" s="37">
        <f>923069+121705.21</f>
        <v>1044774.21</v>
      </c>
      <c r="I18" s="37">
        <f>E18+G18</f>
        <v>6302000</v>
      </c>
      <c r="J18" s="18">
        <f>H18+F18</f>
        <v>1044774.21</v>
      </c>
    </row>
    <row r="19" spans="1:10" ht="17.25" customHeight="1" hidden="1">
      <c r="A19" s="58"/>
      <c r="B19" s="48"/>
      <c r="C19" s="38"/>
      <c r="D19" s="38"/>
      <c r="E19" s="38"/>
      <c r="F19" s="38"/>
      <c r="G19" s="62"/>
      <c r="H19" s="38"/>
      <c r="I19" s="38"/>
      <c r="J19" s="32"/>
    </row>
    <row r="20" spans="1:10" ht="30.75" customHeight="1">
      <c r="A20" s="1" t="s">
        <v>26</v>
      </c>
      <c r="B20" s="2" t="s">
        <v>16</v>
      </c>
      <c r="C20" s="1"/>
      <c r="D20" s="17"/>
      <c r="E20" s="17"/>
      <c r="F20" s="17"/>
      <c r="G20" s="17">
        <f>201000</f>
        <v>201000</v>
      </c>
      <c r="H20" s="17">
        <v>90841.83</v>
      </c>
      <c r="I20" s="17">
        <f>C20+E20+G20</f>
        <v>201000</v>
      </c>
      <c r="J20" s="35">
        <f>F20+H20</f>
        <v>90841.83</v>
      </c>
    </row>
    <row r="21" spans="1:10" ht="15">
      <c r="A21" s="57" t="s">
        <v>27</v>
      </c>
      <c r="B21" s="47" t="s">
        <v>17</v>
      </c>
      <c r="C21" s="37"/>
      <c r="D21" s="37"/>
      <c r="E21" s="37"/>
      <c r="F21" s="37"/>
      <c r="G21" s="37">
        <f>735000+1660000</f>
        <v>2395000</v>
      </c>
      <c r="H21" s="39">
        <f>1660000+15000</f>
        <v>1675000</v>
      </c>
      <c r="I21" s="37">
        <f>G21</f>
        <v>2395000</v>
      </c>
      <c r="J21" s="39">
        <f>H21</f>
        <v>1675000</v>
      </c>
    </row>
    <row r="22" spans="1:10" ht="15">
      <c r="A22" s="58"/>
      <c r="B22" s="48"/>
      <c r="C22" s="38"/>
      <c r="D22" s="38"/>
      <c r="E22" s="38"/>
      <c r="F22" s="38"/>
      <c r="G22" s="38"/>
      <c r="H22" s="40"/>
      <c r="I22" s="38"/>
      <c r="J22" s="40"/>
    </row>
    <row r="23" spans="1:10" ht="24.75">
      <c r="A23" s="1" t="s">
        <v>27</v>
      </c>
      <c r="B23" s="15" t="s">
        <v>18</v>
      </c>
      <c r="C23" s="16"/>
      <c r="D23" s="16"/>
      <c r="E23" s="16">
        <f>410198.97+100000</f>
        <v>510198.97</v>
      </c>
      <c r="F23" s="16">
        <f>32244.83</f>
        <v>32244.83</v>
      </c>
      <c r="G23" s="16">
        <f>6364198.97-660000+100000-E23</f>
        <v>5294000</v>
      </c>
      <c r="H23" s="16">
        <f>976457.15-F23</f>
        <v>944212.3200000001</v>
      </c>
      <c r="I23" s="24">
        <f>G23+E23+C23</f>
        <v>5804198.97</v>
      </c>
      <c r="J23" s="16">
        <f>D23+F23+H23</f>
        <v>976457.15</v>
      </c>
    </row>
    <row r="24" spans="1:10" ht="24.75">
      <c r="A24" s="13" t="s">
        <v>35</v>
      </c>
      <c r="B24" s="15" t="s">
        <v>18</v>
      </c>
      <c r="C24" s="16"/>
      <c r="D24" s="16"/>
      <c r="E24" s="16"/>
      <c r="F24" s="16"/>
      <c r="G24" s="16"/>
      <c r="H24" s="16"/>
      <c r="I24" s="16"/>
      <c r="J24" s="16"/>
    </row>
    <row r="25" spans="1:10" ht="15">
      <c r="A25" s="13" t="s">
        <v>38</v>
      </c>
      <c r="B25" s="15" t="s">
        <v>39</v>
      </c>
      <c r="C25" s="16"/>
      <c r="D25" s="16"/>
      <c r="E25" s="16">
        <f>100000-100000</f>
        <v>0</v>
      </c>
      <c r="F25" s="16"/>
      <c r="G25" s="24"/>
      <c r="H25" s="16"/>
      <c r="I25" s="16">
        <f>E25+G25</f>
        <v>0</v>
      </c>
      <c r="J25" s="16">
        <f>F25+H25</f>
        <v>0</v>
      </c>
    </row>
    <row r="26" spans="1:10" ht="15">
      <c r="A26" s="57" t="s">
        <v>28</v>
      </c>
      <c r="B26" s="47" t="s">
        <v>19</v>
      </c>
      <c r="C26" s="37"/>
      <c r="D26" s="37"/>
      <c r="E26" s="37"/>
      <c r="F26" s="37"/>
      <c r="G26" s="37"/>
      <c r="H26" s="37"/>
      <c r="I26" s="37"/>
      <c r="J26" s="37"/>
    </row>
    <row r="27" spans="1:10" ht="15">
      <c r="A27" s="58"/>
      <c r="B27" s="48"/>
      <c r="C27" s="38"/>
      <c r="D27" s="38"/>
      <c r="E27" s="38"/>
      <c r="F27" s="38"/>
      <c r="G27" s="38"/>
      <c r="H27" s="38"/>
      <c r="I27" s="38"/>
      <c r="J27" s="38"/>
    </row>
    <row r="28" spans="1:10" ht="24">
      <c r="A28" s="10" t="s">
        <v>28</v>
      </c>
      <c r="B28" s="11" t="s">
        <v>15</v>
      </c>
      <c r="C28" s="12"/>
      <c r="D28" s="12"/>
      <c r="E28" s="12"/>
      <c r="F28" s="12"/>
      <c r="G28" s="12"/>
      <c r="H28" s="12"/>
      <c r="I28" s="12"/>
      <c r="J28" s="12"/>
    </row>
    <row r="29" spans="1:10" ht="36">
      <c r="A29" s="10" t="s">
        <v>29</v>
      </c>
      <c r="B29" s="11" t="s">
        <v>14</v>
      </c>
      <c r="C29" s="12">
        <f>2549997.05</f>
        <v>2549997.05</v>
      </c>
      <c r="D29" s="12">
        <f>254195.66+106511.79+78383.28+148298.19+506621.7+1105208</f>
        <v>2199218.62</v>
      </c>
      <c r="E29" s="12">
        <v>450002.95</v>
      </c>
      <c r="F29" s="12">
        <f>44858.05+18796.2+13832.34+26170.27+89407.3+195036</f>
        <v>388100.16000000003</v>
      </c>
      <c r="G29" s="23">
        <f>1651000+499000+6180000+15000+5000+2000+5465.62-C29-E29</f>
        <v>5357465.62</v>
      </c>
      <c r="H29" s="36">
        <f>566229.97+164574.59+3588559.43+5465.62+2529.91+388-D29-F29</f>
        <v>1740428.7400000002</v>
      </c>
      <c r="I29" s="12">
        <f>G29+E29+C29</f>
        <v>8357465.62</v>
      </c>
      <c r="J29" s="36">
        <f>F29+H29+D29</f>
        <v>4327747.5200000005</v>
      </c>
    </row>
    <row r="30" spans="1:10" ht="24">
      <c r="A30" s="10" t="s">
        <v>30</v>
      </c>
      <c r="B30" s="11" t="s">
        <v>31</v>
      </c>
      <c r="C30" s="12"/>
      <c r="D30" s="12"/>
      <c r="E30" s="12"/>
      <c r="F30" s="12"/>
      <c r="G30" s="12">
        <f>220000+50000</f>
        <v>270000</v>
      </c>
      <c r="H30" s="14">
        <f>85293.75+15000</f>
        <v>100293.75</v>
      </c>
      <c r="I30" s="12">
        <f>G30+E30</f>
        <v>270000</v>
      </c>
      <c r="J30" s="36">
        <f>H30+F30</f>
        <v>100293.75</v>
      </c>
    </row>
    <row r="31" spans="1:10" ht="15">
      <c r="A31" s="10" t="s">
        <v>32</v>
      </c>
      <c r="B31" s="11" t="s">
        <v>44</v>
      </c>
      <c r="C31" s="12"/>
      <c r="D31" s="12"/>
      <c r="E31" s="12"/>
      <c r="F31" s="12"/>
      <c r="G31" s="12">
        <v>140000</v>
      </c>
      <c r="H31" s="12"/>
      <c r="I31" s="12">
        <f>G31</f>
        <v>140000</v>
      </c>
      <c r="J31" s="12">
        <f>H31</f>
        <v>0</v>
      </c>
    </row>
    <row r="32" spans="1:10" ht="24">
      <c r="A32" s="10" t="s">
        <v>46</v>
      </c>
      <c r="B32" s="2" t="s">
        <v>45</v>
      </c>
      <c r="C32" s="1"/>
      <c r="D32" s="1"/>
      <c r="E32" s="1"/>
      <c r="F32" s="1"/>
      <c r="G32" s="16"/>
      <c r="H32" s="16"/>
      <c r="I32" s="16">
        <f>E32+G32</f>
        <v>0</v>
      </c>
      <c r="J32" s="16">
        <f>F32+H32</f>
        <v>0</v>
      </c>
    </row>
    <row r="33" spans="1:10" ht="15">
      <c r="A33" s="3"/>
      <c r="B33" s="2" t="s">
        <v>41</v>
      </c>
      <c r="C33" s="1"/>
      <c r="D33" s="1"/>
      <c r="E33" s="1"/>
      <c r="F33" s="1"/>
      <c r="G33" s="16"/>
      <c r="H33" s="16"/>
      <c r="I33" s="16"/>
      <c r="J33" s="16"/>
    </row>
    <row r="34" spans="1:11" ht="21.75" customHeight="1">
      <c r="A34" s="3" t="s">
        <v>6</v>
      </c>
      <c r="B34" s="4"/>
      <c r="C34" s="3">
        <f>C13+C20+C23+C29</f>
        <v>2751997.05</v>
      </c>
      <c r="D34" s="33">
        <f>SUM(D10:D33)</f>
        <v>2265394.89</v>
      </c>
      <c r="E34" s="5">
        <f aca="true" t="shared" si="0" ref="E34:J34">SUM(E11:E33)</f>
        <v>5498331.92</v>
      </c>
      <c r="F34" s="5">
        <f t="shared" si="0"/>
        <v>420344.99000000005</v>
      </c>
      <c r="G34" s="5">
        <f t="shared" si="0"/>
        <v>23220465.62</v>
      </c>
      <c r="H34" s="5">
        <f t="shared" si="0"/>
        <v>8716810.49</v>
      </c>
      <c r="I34" s="5">
        <f t="shared" si="0"/>
        <v>31470794.59</v>
      </c>
      <c r="J34" s="5">
        <f t="shared" si="0"/>
        <v>11402550.370000001</v>
      </c>
      <c r="K34" s="19"/>
    </row>
    <row r="35" spans="1:11" ht="15">
      <c r="A35" s="3" t="s">
        <v>10</v>
      </c>
      <c r="B35" s="2"/>
      <c r="C35" s="1">
        <f>C20</f>
        <v>0</v>
      </c>
      <c r="D35" s="17">
        <f>D20</f>
        <v>0</v>
      </c>
      <c r="E35" s="17"/>
      <c r="F35" s="17">
        <f>F20+F25</f>
        <v>0</v>
      </c>
      <c r="G35" s="21"/>
      <c r="H35" s="17"/>
      <c r="I35" s="17">
        <f>C35+E35+G35</f>
        <v>0</v>
      </c>
      <c r="J35" s="17">
        <f>D35+F35+H35</f>
        <v>0</v>
      </c>
      <c r="K35" s="19"/>
    </row>
    <row r="37" spans="1:11" ht="15.75">
      <c r="A37" s="25" t="s">
        <v>20</v>
      </c>
      <c r="B37" s="20"/>
      <c r="C37" s="20"/>
      <c r="D37" s="26" t="s">
        <v>49</v>
      </c>
      <c r="E37" s="20"/>
      <c r="K37" s="19"/>
    </row>
    <row r="39" spans="1:10" ht="15">
      <c r="A39" s="41"/>
      <c r="B39" s="41"/>
      <c r="C39" s="41"/>
      <c r="D39" s="41"/>
      <c r="E39" s="41"/>
      <c r="F39" s="41"/>
      <c r="G39" s="41"/>
      <c r="H39" s="41"/>
      <c r="I39" s="41"/>
      <c r="J39" s="41"/>
    </row>
    <row r="41" ht="15">
      <c r="K41" s="19"/>
    </row>
  </sheetData>
  <sheetProtection/>
  <mergeCells count="52">
    <mergeCell ref="J26:J27"/>
    <mergeCell ref="B18:B19"/>
    <mergeCell ref="C18:C19"/>
    <mergeCell ref="D18:D19"/>
    <mergeCell ref="E18:E19"/>
    <mergeCell ref="F18:F19"/>
    <mergeCell ref="G21:G22"/>
    <mergeCell ref="H21:H22"/>
    <mergeCell ref="F26:F27"/>
    <mergeCell ref="G26:G27"/>
    <mergeCell ref="H26:H27"/>
    <mergeCell ref="I26:I27"/>
    <mergeCell ref="B26:B27"/>
    <mergeCell ref="C26:C27"/>
    <mergeCell ref="D26:D27"/>
    <mergeCell ref="E26:E27"/>
    <mergeCell ref="A18:A19"/>
    <mergeCell ref="A21:A22"/>
    <mergeCell ref="A26:A27"/>
    <mergeCell ref="I13:I14"/>
    <mergeCell ref="G18:G19"/>
    <mergeCell ref="H18:H19"/>
    <mergeCell ref="I18:I19"/>
    <mergeCell ref="E13:E14"/>
    <mergeCell ref="F13:F14"/>
    <mergeCell ref="G13:G14"/>
    <mergeCell ref="A7:A9"/>
    <mergeCell ref="A13:A14"/>
    <mergeCell ref="B13:B14"/>
    <mergeCell ref="C13:C14"/>
    <mergeCell ref="A10:A11"/>
    <mergeCell ref="B10:B11"/>
    <mergeCell ref="E21:E22"/>
    <mergeCell ref="I7:J8"/>
    <mergeCell ref="C7:H7"/>
    <mergeCell ref="C8:D8"/>
    <mergeCell ref="E8:F8"/>
    <mergeCell ref="G8:H8"/>
    <mergeCell ref="H13:H14"/>
    <mergeCell ref="D13:D14"/>
    <mergeCell ref="J13:J14"/>
    <mergeCell ref="I21:I22"/>
    <mergeCell ref="F21:F22"/>
    <mergeCell ref="J21:J22"/>
    <mergeCell ref="A39:J39"/>
    <mergeCell ref="H1:K1"/>
    <mergeCell ref="A3:J3"/>
    <mergeCell ref="A4:J4"/>
    <mergeCell ref="B7:B9"/>
    <mergeCell ref="B21:B22"/>
    <mergeCell ref="C21:C22"/>
    <mergeCell ref="D21:D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Экономист</cp:lastModifiedBy>
  <cp:lastPrinted>2020-05-07T13:24:52Z</cp:lastPrinted>
  <dcterms:created xsi:type="dcterms:W3CDTF">2012-01-11T18:04:35Z</dcterms:created>
  <dcterms:modified xsi:type="dcterms:W3CDTF">2020-10-29T13:02:03Z</dcterms:modified>
  <cp:category/>
  <cp:version/>
  <cp:contentType/>
  <cp:contentStatus/>
</cp:coreProperties>
</file>