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000" windowHeight="9225"/>
  </bookViews>
  <sheets>
    <sheet name="Доходы" sheetId="2" r:id="rId1"/>
    <sheet name="Расходы" sheetId="3" r:id="rId2"/>
    <sheet name="Источники" sheetId="4" r:id="rId3"/>
  </sheets>
  <calcPr calcId="125725"/>
</workbook>
</file>

<file path=xl/calcChain.xml><?xml version="1.0" encoding="utf-8"?>
<calcChain xmlns="http://schemas.openxmlformats.org/spreadsheetml/2006/main">
  <c r="F118" i="2"/>
  <c r="E120"/>
  <c r="E121"/>
  <c r="E122"/>
  <c r="F119"/>
  <c r="E119"/>
  <c r="H87"/>
  <c r="H46"/>
  <c r="H119"/>
  <c r="E118"/>
  <c r="H97"/>
  <c r="H54"/>
  <c r="H39"/>
  <c r="H37"/>
  <c r="H34"/>
  <c r="H21"/>
  <c r="H19"/>
  <c r="E123"/>
  <c r="H89"/>
  <c r="H30"/>
  <c r="H20"/>
  <c r="G119"/>
  <c r="H107"/>
  <c r="H86"/>
  <c r="F127"/>
  <c r="F126"/>
  <c r="E116"/>
  <c r="F115"/>
  <c r="E115" s="1"/>
  <c r="H118"/>
  <c r="G118"/>
  <c r="G115"/>
  <c r="G97"/>
  <c r="E109"/>
  <c r="E108" s="1"/>
  <c r="F109"/>
  <c r="F108" s="1"/>
  <c r="E97"/>
  <c r="H69" l="1"/>
  <c r="G69"/>
  <c r="F69"/>
  <c r="E69"/>
  <c r="H125" l="1"/>
  <c r="G125"/>
  <c r="F125"/>
  <c r="E125"/>
  <c r="H85"/>
  <c r="G85"/>
  <c r="F85"/>
  <c r="E85"/>
  <c r="H88"/>
  <c r="H84" s="1"/>
  <c r="G89"/>
  <c r="G88" s="1"/>
  <c r="F89"/>
  <c r="F88" s="1"/>
  <c r="F84" s="1"/>
  <c r="E89"/>
  <c r="E88" s="1"/>
  <c r="F81"/>
  <c r="F80" s="1"/>
  <c r="H81"/>
  <c r="H80" s="1"/>
  <c r="G82"/>
  <c r="G81" s="1"/>
  <c r="G80" s="1"/>
  <c r="E82"/>
  <c r="E81" s="1"/>
  <c r="E80" s="1"/>
  <c r="H78"/>
  <c r="H77" s="1"/>
  <c r="G78"/>
  <c r="G77" s="1"/>
  <c r="F78"/>
  <c r="F77" s="1"/>
  <c r="E78"/>
  <c r="E77" s="1"/>
  <c r="E76" s="1"/>
  <c r="E72"/>
  <c r="H74"/>
  <c r="G74"/>
  <c r="F74"/>
  <c r="E74"/>
  <c r="H72"/>
  <c r="G72"/>
  <c r="G71" s="1"/>
  <c r="F72"/>
  <c r="F71" s="1"/>
  <c r="H67"/>
  <c r="G67"/>
  <c r="F67"/>
  <c r="F66" s="1"/>
  <c r="E67"/>
  <c r="E66" s="1"/>
  <c r="H64"/>
  <c r="G64"/>
  <c r="F64"/>
  <c r="E64"/>
  <c r="H61"/>
  <c r="H60" s="1"/>
  <c r="G61"/>
  <c r="G60" s="1"/>
  <c r="F61"/>
  <c r="F60" s="1"/>
  <c r="E61"/>
  <c r="E60" s="1"/>
  <c r="H58"/>
  <c r="H57" s="1"/>
  <c r="H56" s="1"/>
  <c r="H55" s="1"/>
  <c r="G58"/>
  <c r="G57" s="1"/>
  <c r="G56" s="1"/>
  <c r="F58"/>
  <c r="F57" s="1"/>
  <c r="F56" s="1"/>
  <c r="F55" s="1"/>
  <c r="E58"/>
  <c r="E57" s="1"/>
  <c r="E56" s="1"/>
  <c r="H45"/>
  <c r="H44" s="1"/>
  <c r="G45"/>
  <c r="F45"/>
  <c r="E45"/>
  <c r="H47"/>
  <c r="G47"/>
  <c r="F47"/>
  <c r="E47"/>
  <c r="H53"/>
  <c r="H52" s="1"/>
  <c r="G53"/>
  <c r="G52" s="1"/>
  <c r="F53"/>
  <c r="F52" s="1"/>
  <c r="E53"/>
  <c r="E52" s="1"/>
  <c r="H50"/>
  <c r="H49" s="1"/>
  <c r="H43" s="1"/>
  <c r="G50"/>
  <c r="G49" s="1"/>
  <c r="F50"/>
  <c r="F49" s="1"/>
  <c r="E50"/>
  <c r="E49" s="1"/>
  <c r="H41"/>
  <c r="H40" s="1"/>
  <c r="G41"/>
  <c r="G40" s="1"/>
  <c r="F41"/>
  <c r="F40" s="1"/>
  <c r="E41"/>
  <c r="E40" s="1"/>
  <c r="E33"/>
  <c r="E38"/>
  <c r="E36"/>
  <c r="H38"/>
  <c r="G38"/>
  <c r="F38"/>
  <c r="H36"/>
  <c r="G36"/>
  <c r="F36"/>
  <c r="H33"/>
  <c r="G33"/>
  <c r="F33"/>
  <c r="E29"/>
  <c r="E28" s="1"/>
  <c r="H29"/>
  <c r="H28" s="1"/>
  <c r="G29"/>
  <c r="G28" s="1"/>
  <c r="F29"/>
  <c r="F28" s="1"/>
  <c r="H23"/>
  <c r="H22" s="1"/>
  <c r="G23"/>
  <c r="G22" s="1"/>
  <c r="F23"/>
  <c r="F22" s="1"/>
  <c r="E23"/>
  <c r="E22" s="1"/>
  <c r="H18"/>
  <c r="H17" s="1"/>
  <c r="G18"/>
  <c r="G17" s="1"/>
  <c r="F18"/>
  <c r="F17" s="1"/>
  <c r="E18"/>
  <c r="E17" s="1"/>
  <c r="H71" l="1"/>
  <c r="G44"/>
  <c r="E84"/>
  <c r="H76"/>
  <c r="E44"/>
  <c r="E43" s="1"/>
  <c r="E71"/>
  <c r="E63" s="1"/>
  <c r="G84"/>
  <c r="H35"/>
  <c r="H32" s="1"/>
  <c r="G35"/>
  <c r="G32" s="1"/>
  <c r="E35"/>
  <c r="E32" s="1"/>
  <c r="G76"/>
  <c r="H66"/>
  <c r="H63" s="1"/>
  <c r="H16" s="1"/>
  <c r="G66"/>
  <c r="G63" s="1"/>
  <c r="F44"/>
  <c r="F43" s="1"/>
  <c r="F76"/>
  <c r="G43"/>
  <c r="F35"/>
  <c r="F32" s="1"/>
  <c r="F63"/>
  <c r="G55"/>
  <c r="E55"/>
  <c r="F96"/>
  <c r="G96"/>
  <c r="H96"/>
  <c r="E96"/>
  <c r="F98"/>
  <c r="G98"/>
  <c r="H98"/>
  <c r="E98"/>
  <c r="F101"/>
  <c r="G101"/>
  <c r="H101"/>
  <c r="E101"/>
  <c r="F103"/>
  <c r="F100" s="1"/>
  <c r="G103"/>
  <c r="G100" s="1"/>
  <c r="H103"/>
  <c r="H100" s="1"/>
  <c r="E103"/>
  <c r="E100" s="1"/>
  <c r="F106"/>
  <c r="F105" s="1"/>
  <c r="G106"/>
  <c r="G105" s="1"/>
  <c r="H106"/>
  <c r="H105" s="1"/>
  <c r="E106"/>
  <c r="E105" s="1"/>
  <c r="F114"/>
  <c r="G114"/>
  <c r="H114"/>
  <c r="E114"/>
  <c r="F117"/>
  <c r="F113" s="1"/>
  <c r="G117"/>
  <c r="H117"/>
  <c r="H113" s="1"/>
  <c r="E117"/>
  <c r="E113" s="1"/>
  <c r="F124"/>
  <c r="G124"/>
  <c r="H124"/>
  <c r="E124"/>
  <c r="F128"/>
  <c r="G128"/>
  <c r="H128"/>
  <c r="E128"/>
  <c r="E16" l="1"/>
  <c r="G16"/>
  <c r="F16"/>
  <c r="H95"/>
  <c r="G95"/>
  <c r="E95"/>
  <c r="F95"/>
  <c r="H109"/>
  <c r="H108" s="1"/>
  <c r="G113"/>
  <c r="G109" s="1"/>
  <c r="G108" s="1"/>
  <c r="F94" l="1"/>
  <c r="H94"/>
  <c r="H93" s="1"/>
  <c r="H14" s="1"/>
  <c r="F93"/>
  <c r="F14" s="1"/>
  <c r="G94"/>
  <c r="G93" s="1"/>
  <c r="G14" s="1"/>
  <c r="E94"/>
  <c r="E93" s="1"/>
  <c r="E14" s="1"/>
</calcChain>
</file>

<file path=xl/sharedStrings.xml><?xml version="1.0" encoding="utf-8"?>
<sst xmlns="http://schemas.openxmlformats.org/spreadsheetml/2006/main" count="1012" uniqueCount="473">
  <si>
    <t>Семилукский муниципальный район</t>
  </si>
  <si>
    <t>Бюджет городских поселений</t>
  </si>
  <si>
    <t>Единица измерения:  руб.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</si>
  <si>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</si>
  <si>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</si>
  <si>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</si>
  <si>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</si>
  <si>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</si>
  <si>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</si>
  <si>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</si>
  <si>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</si>
  <si>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</si>
  <si>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</si>
  <si>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</si>
  <si>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</si>
  <si>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</si>
  <si>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</si>
  <si>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</si>
  <si>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</si>
  <si>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</si>
  <si>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</si>
  <si>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</si>
  <si>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</si>
  <si>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</si>
  <si>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-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</si>
  <si>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</si>
  <si>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</si>
  <si>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</si>
  <si>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</si>
  <si>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НАЛОГИ НА ТОВАРЫ (РАБОТЫ, УСЛУГИ), РЕАЛИЗУЕМЫЕ НА ТЕРРИТОРИИ РОССИЙСКОЙ ФЕДЕРАЦИИ</t>
  </si>
  <si>
    <t>000 1 03 00000 00 0000 000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</si>
  <si>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</si>
  <si>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</si>
  <si>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</si>
  <si>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</si>
  <si>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</si>
  <si>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</si>
  <si>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</si>
  <si>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</si>
  <si>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</si>
  <si>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</si>
  <si>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 xml:space="preserve">  НАЛОГИ НА СОВОКУПНЫЙ ДОХОД</t>
  </si>
  <si>
    <t>000 1 05 00000 00 0000 000</t>
  </si>
  <si>
    <t xml:space="preserve">  Единый сельскохозяйственный налог</t>
  </si>
  <si>
    <t>000 1 05 03000 01 0000 110</t>
  </si>
  <si>
    <t>000 1 05 03010 01 0000 110</t>
  </si>
  <si>
    <t xml:space="preserve">  Единый сельскохозяйственный налог (за налоговые периоды, истекшие до 1 января 2011 года)</t>
  </si>
  <si>
    <t>000 1 05 03020 01 0000 110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</si>
  <si>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</si>
  <si>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</si>
  <si>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</si>
  <si>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</si>
  <si>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</si>
  <si>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</si>
  <si>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</si>
  <si>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</si>
  <si>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</si>
  <si>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</si>
  <si>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</si>
  <si>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>000 1 06 06033 13 0000 110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</si>
  <si>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</si>
  <si>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</si>
  <si>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</si>
  <si>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>000 1 06 06043 13 0000 110</t>
  </si>
  <si>
    <t xml:space="preserve">  ГОСУДАРСТВЕННАЯ ПОШЛИНА</t>
  </si>
  <si>
    <t>000 1 08 00000 00 0000 000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</si>
  <si>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</si>
  <si>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</si>
  <si>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</si>
  <si>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</si>
  <si>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</si>
  <si>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</si>
  <si>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</si>
  <si>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</si>
  <si>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</si>
  <si>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</si>
  <si>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</si>
  <si>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</si>
  <si>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</si>
  <si>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</si>
  <si>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</si>
  <si>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000 1 11 05025 13 0000 120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</si>
  <si>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</si>
  <si>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</si>
  <si>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</si>
  <si>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</si>
  <si>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</si>
  <si>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000 1 11 09045 13 0000 120</t>
  </si>
  <si>
    <t xml:space="preserve">  ДОХОДЫ ОТ ОКАЗАНИЯ ПЛАТНЫХ УСЛУГ (РАБОТ) И КОМПЕНСАЦИИ ЗАТРАТ ГОСУДАРСТВА</t>
  </si>
  <si>
    <t>000 1 13 00000 00 0000 000</t>
  </si>
  <si>
    <t xml:space="preserve">  Доходы от оказания платных услуг (работ)</t>
  </si>
  <si>
    <t>000 1 13 01000 00 0000 130</t>
  </si>
  <si>
    <t xml:space="preserve">  Прочие доходы от оказания платных услуг (работ)</t>
  </si>
  <si>
    <t>000 1 13 01990 00 0000 130</t>
  </si>
  <si>
    <t xml:space="preserve">  Прочие доходы от оказания платных услуг (работ) получателями средств бюджетов городских поселений</t>
  </si>
  <si>
    <t>000 1 13 01995 13 0000 130</t>
  </si>
  <si>
    <t>000 1 13 01995 13 0001 130</t>
  </si>
  <si>
    <t xml:space="preserve">  Доходы от компенсации затрат государства</t>
  </si>
  <si>
    <t>000 1 13 02000 00 0000 130</t>
  </si>
  <si>
    <t xml:space="preserve">  Прочие доходы от компенсации затрат государства</t>
  </si>
  <si>
    <t>000 1 13 02990 00 0000 130</t>
  </si>
  <si>
    <t xml:space="preserve">  Прочие доходы от компенсации затрат бюджетов городских поселений</t>
  </si>
  <si>
    <t>000 1 13 02995 13 0000 130</t>
  </si>
  <si>
    <t xml:space="preserve">  ДОХОДЫ ОТ ПРОДАЖИ МАТЕРИАЛЬНЫХ И НЕМАТЕРИАЛЬНЫХ АКТИВОВ</t>
  </si>
  <si>
    <t>000 1 14 00000 00 0000 000</t>
  </si>
  <si>
    <t xml:space="preserve">  Доходы от продажи квартир</t>
  </si>
  <si>
    <t>000 1 14 01000 00 0000 410</t>
  </si>
  <si>
    <t xml:space="preserve">  Доходы от продажи квартир, находящихся в собственности городских поселений</t>
  </si>
  <si>
    <t>000 1 14 01050 13 0000 410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</si>
  <si>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</si>
  <si>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</si>
  <si>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 xml:space="preserve">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</si>
  <si>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000 1 14 02050 13 0000 410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</si>
  <si>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</si>
  <si>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000 1 14 02053 13 0000 410</t>
  </si>
  <si>
    <t xml:space="preserve">  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</si>
  <si>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</si>
  <si>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 Доходы от продажи земельных участков, государственная собственность на которые не разграничена</t>
  </si>
  <si>
    <t>000 1 14 06010 00 0000 430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</si>
  <si>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</si>
  <si>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</si>
  <si>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</si>
  <si>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</si>
  <si>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 xml:space="preserve">  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</si>
  <si>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000 1 14 06025 13 0000 430</t>
  </si>
  <si>
    <t xml:space="preserve">  ШТРАФЫ, САНКЦИИ, ВОЗМЕЩЕНИЕ УЩЕРБА</t>
  </si>
  <si>
    <t>000 1 16 00000 00 0000 000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</si>
  <si>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</si>
  <si>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</si>
  <si>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</si>
  <si>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000 1 16 33050 13 0000 140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</si>
  <si>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</si>
  <si>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000 1 16 33050 13 6000 140</t>
  </si>
  <si>
    <t xml:space="preserve">  Прочие поступления от денежных взысканий (штрафов) и иных сумм в возмещение ущерба</t>
  </si>
  <si>
    <t>000 1 16 90000 00 0000 140</t>
  </si>
  <si>
    <t xml:space="preserve">  Прочие поступления от денежных взысканий (штрафов) и иных сумм в возмещение ущерба, зачисляемые в бюджеты городских поселений</t>
  </si>
  <si>
    <t>000 1 16 90050 13 0000 140</t>
  </si>
  <si>
    <t xml:space="preserve">  Прочие поступления от денежных взысканий (штрафов) и иных сумм в возмещение ущерба, зачисляемые в бюджеты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</si>
  <si>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000 1 16 90050 13 6000 140</t>
  </si>
  <si>
    <t xml:space="preserve">  ПРОЧИЕ НЕНАЛОГОВЫЕ ДОХОДЫ</t>
  </si>
  <si>
    <t>000 1 17 00000 00 0000 000</t>
  </si>
  <si>
    <t xml:space="preserve">  Прочие неналоговые доходы</t>
  </si>
  <si>
    <t>000 1 17 05000 00 0000 180</t>
  </si>
  <si>
    <t xml:space="preserve">  Прочие неналоговые доходы бюджетов городских поселений</t>
  </si>
  <si>
    <t>000 1 17 05050 13 0000 180</t>
  </si>
  <si>
    <t>000 1 17 05050 13 0001 180</t>
  </si>
  <si>
    <t>000 1 17 05050 13 0002 180</t>
  </si>
  <si>
    <t>000 1 17 05050 13 0003 180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</si>
  <si>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</si>
  <si>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</si>
  <si>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</si>
  <si>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</si>
  <si>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</si>
  <si>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</si>
  <si>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городских поселений на выравнивание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</si>
  <si>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</si>
  <si>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Дотации бюджетам городских поселений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</si>
  <si>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</si>
  <si>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</si>
  <si>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 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</si>
  <si>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 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</si>
  <si>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 Субсидии бюджетам городских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</si>
  <si>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</si>
  <si>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</si>
  <si>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</si>
  <si>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 Иные межбюджетные трансферты</t>
  </si>
  <si>
    <t xml:space="preserve">  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</si>
  <si>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 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</si>
  <si>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</si>
  <si>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городских поселений</t>
  </si>
  <si>
    <t xml:space="preserve">  ПРОЧИЕ БЕЗВОЗМЕЗДНЫЕ ПОСТУПЛЕНИЯ</t>
  </si>
  <si>
    <t>000 2 07 00000 00 0000 000</t>
  </si>
  <si>
    <t xml:space="preserve">  Прочие безвозмездные поступления в бюджеты городских поселений</t>
  </si>
  <si>
    <t xml:space="preserve">  Поступления от денежных пожертвований, предоставляемых физическими лицами получателям средств бюджетов городских поселений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</si>
  <si>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</si>
  <si>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</si>
  <si>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</si>
  <si>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</si>
  <si>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</si>
  <si>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</si>
  <si>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</si>
  <si>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</si>
  <si>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</si>
  <si>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200</t>
  </si>
  <si>
    <t>000 0103 00 0 00 00000 000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</si>
  <si>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</si>
  <si>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000 0103 00 0 00 00000 100</t>
  </si>
  <si>
    <t xml:space="preserve">  Расходы на выплаты персоналу государственных (муниципальных) органов</t>
  </si>
  <si>
    <t>000 0103 00 0 00 00000 120</t>
  </si>
  <si>
    <t xml:space="preserve">  Фонд оплаты труда государственных (муниципальных) органов</t>
  </si>
  <si>
    <t>000 0103 00 0 00 00000 121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</si>
  <si>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</si>
  <si>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000 0103 00 0 00 00000 129</t>
  </si>
  <si>
    <t xml:space="preserve">  Закупка товаров, работ и услуг для обеспечения государственных (муниципальных) нужд</t>
  </si>
  <si>
    <t>000 0103 00 0 00 00000 200</t>
  </si>
  <si>
    <t xml:space="preserve">  Иные закупки товаров, работ и услуг для обеспечения государственных (муниципальных) нужд</t>
  </si>
  <si>
    <t>000 0103 00 0 00 00000 240</t>
  </si>
  <si>
    <t xml:space="preserve">  Прочая закупка товаров, работ и услуг</t>
  </si>
  <si>
    <t>000 0103 00 0 00 00000 244</t>
  </si>
  <si>
    <t xml:space="preserve">  Иные бюджетные ассигнования</t>
  </si>
  <si>
    <t>000 0103 00 0 00 00000 800</t>
  </si>
  <si>
    <t xml:space="preserve">  Уплата налогов, сборов и иных платежей</t>
  </si>
  <si>
    <t>000 0103 00 0 00 00000 850</t>
  </si>
  <si>
    <t xml:space="preserve">  Уплата иных платежей</t>
  </si>
  <si>
    <t>000 0103 00 0 00 00000 853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</si>
  <si>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</si>
  <si>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000 0104 00 0 00 00000 000</t>
  </si>
  <si>
    <t>000 0104 00 0 00 00000 100</t>
  </si>
  <si>
    <t>000 0104 00 0 00 00000 120</t>
  </si>
  <si>
    <t>000 0104 00 0 00 00000 121</t>
  </si>
  <si>
    <t xml:space="preserve">  Иные выплаты персоналу государственных (муниципальных) органов, за исключением фонда оплаты труда</t>
  </si>
  <si>
    <t>000 0104 00 0 00 00000 122</t>
  </si>
  <si>
    <t>000 0104 00 0 00 00000 129</t>
  </si>
  <si>
    <t>000 0104 00 0 00 00000 200</t>
  </si>
  <si>
    <t>000 0104 00 0 00 00000 240</t>
  </si>
  <si>
    <t>000 0104 00 0 00 00000 244</t>
  </si>
  <si>
    <t>000 0104 00 0 00 00000 800</t>
  </si>
  <si>
    <t xml:space="preserve">  Исполнение судебных актов</t>
  </si>
  <si>
    <t>000 0104 00 0 00 00000 830</t>
  </si>
  <si>
    <t xml:space="preserve">  Исполнение судебных актов Российской Федерации и мировых соглашений по возмещению причиненного вреда</t>
  </si>
  <si>
    <t>000 0104 00 0 00 00000 831</t>
  </si>
  <si>
    <t>000 0104 00 0 00 00000 850</t>
  </si>
  <si>
    <t xml:space="preserve">  Уплата налога на имущество организаций и земельного налога</t>
  </si>
  <si>
    <t>000 0104 00 0 00 00000 851</t>
  </si>
  <si>
    <t xml:space="preserve">  Уплата прочих налогов, сборов</t>
  </si>
  <si>
    <t>000 0104 00 0 00 00000 852</t>
  </si>
  <si>
    <t>000 0104 00 0 00 00000 853</t>
  </si>
  <si>
    <t xml:space="preserve">  Другие общегосударственные вопросы</t>
  </si>
  <si>
    <t>000 0113 00 0 00 00000 000</t>
  </si>
  <si>
    <t>000 0113 00 0 00 00000 100</t>
  </si>
  <si>
    <t xml:space="preserve">  Расходы на выплаты персоналу казенных учреждений</t>
  </si>
  <si>
    <t>000 0113 00 0 00 00000 110</t>
  </si>
  <si>
    <t xml:space="preserve">  Фонд оплаты труда учреждений</t>
  </si>
  <si>
    <t>000 0113 00 0 00 00000 111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</si>
  <si>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</si>
  <si>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000 0113 00 0 00 00000 119</t>
  </si>
  <si>
    <t>000 0113 00 0 00 00000 200</t>
  </si>
  <si>
    <t>000 0113 00 0 00 00000 240</t>
  </si>
  <si>
    <t>000 0113 00 0 00 00000 244</t>
  </si>
  <si>
    <t>000 0113 00 0 00 00000 800</t>
  </si>
  <si>
    <t>000 0113 00 0 00 00000 830</t>
  </si>
  <si>
    <t>000 0113 00 0 00 00000 831</t>
  </si>
  <si>
    <t>000 0113 00 0 00 00000 850</t>
  </si>
  <si>
    <t>000 0113 00 0 00 00000 852</t>
  </si>
  <si>
    <t>000 0113 00 0 00 00000 853</t>
  </si>
  <si>
    <t xml:space="preserve">  Мобилизационная и вневойсковая подготовка</t>
  </si>
  <si>
    <t>000 0203 00 0 00 00000 000</t>
  </si>
  <si>
    <t>000 0203 00 0 00 00000 100</t>
  </si>
  <si>
    <t>000 0203 00 0 00 00000 120</t>
  </si>
  <si>
    <t>000 0203 00 0 00 00000 121</t>
  </si>
  <si>
    <t>000 0203 00 0 00 00000 129</t>
  </si>
  <si>
    <t>000 0203 00 0 00 00000 200</t>
  </si>
  <si>
    <t>000 0203 00 0 00 00000 240</t>
  </si>
  <si>
    <t>000 0203 00 0 00 00000 244</t>
  </si>
  <si>
    <t xml:space="preserve">  Дорожное хозяйство (дорожные фонды)</t>
  </si>
  <si>
    <t>000 0409 00 0 00 00000 000</t>
  </si>
  <si>
    <t>000 0409 00 0 00 00000 200</t>
  </si>
  <si>
    <t>000 0409 00 0 00 00000 240</t>
  </si>
  <si>
    <t>000 0409 00 0 00 00000 244</t>
  </si>
  <si>
    <t xml:space="preserve">  Другие вопросы в области национальной экономики</t>
  </si>
  <si>
    <t>000 0412 00 0 00 00000 000</t>
  </si>
  <si>
    <t>000 0412 00 0 00 00000 200</t>
  </si>
  <si>
    <t>000 0412 00 0 00 00000 240</t>
  </si>
  <si>
    <t>000 0412 00 0 00 00000 244</t>
  </si>
  <si>
    <t xml:space="preserve">  Жилищное хозяйство</t>
  </si>
  <si>
    <t>000 0501 00 0 00 00000 000</t>
  </si>
  <si>
    <t>000 0501 00 0 00 00000 200</t>
  </si>
  <si>
    <t>000 0501 00 0 00 00000 240</t>
  </si>
  <si>
    <t>000 0501 00 0 00 00000 244</t>
  </si>
  <si>
    <t xml:space="preserve">  Капитальные вложения в объекты государственной (муниципальной) собственности</t>
  </si>
  <si>
    <t>000 0501 00 0 00 00000 400</t>
  </si>
  <si>
    <t xml:space="preserve">  Бюджетные инвестиции</t>
  </si>
  <si>
    <t>000 0501 00 0 00 00000 410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</si>
  <si>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</si>
  <si>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>000 0501 00 0 00 00000 412</t>
  </si>
  <si>
    <t xml:space="preserve">  Бюджетные инвестиции в объекты капитального строительства государственной (муниципальной) собственности</t>
  </si>
  <si>
    <t>000 0501 00 0 00 00000 414</t>
  </si>
  <si>
    <t>000 0501 00 0 00 00000 800</t>
  </si>
  <si>
    <t>000 0501 00 0 00 00000 830</t>
  </si>
  <si>
    <t>000 0501 00 0 00 00000 831</t>
  </si>
  <si>
    <t>000 0501 00 0 00 00000 850</t>
  </si>
  <si>
    <t>000 0501 00 0 00 00000 853</t>
  </si>
  <si>
    <t xml:space="preserve">  Коммунальное хозяйство</t>
  </si>
  <si>
    <t>000 0502 00 0 00 00000 000</t>
  </si>
  <si>
    <t>000 0502 00 0 00 00000 200</t>
  </si>
  <si>
    <t>000 0502 00 0 00 00000 240</t>
  </si>
  <si>
    <t>000 0502 00 0 00 00000 244</t>
  </si>
  <si>
    <t xml:space="preserve">  Благоустройство</t>
  </si>
  <si>
    <t>000 0503 00 0 00 00000 000</t>
  </si>
  <si>
    <t>000 0503 00 0 00 00000 200</t>
  </si>
  <si>
    <t>000 0503 00 0 00 00000 240</t>
  </si>
  <si>
    <t>000 0503 00 0 00 00000 244</t>
  </si>
  <si>
    <t>000 0503 00 0 00 00000 800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</si>
  <si>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</si>
  <si>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000 0503 00 0 00 00000 810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</si>
  <si>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</si>
  <si>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000 0503 00 0 00 00000 811</t>
  </si>
  <si>
    <t xml:space="preserve">  Другие вопросы в области жилищно-коммунального хозяйства</t>
  </si>
  <si>
    <t>000 0505 00 0 00 00000 000</t>
  </si>
  <si>
    <t>000 0505 00 0 00 00000 400</t>
  </si>
  <si>
    <t>000 0505 00 0 00 00000 410</t>
  </si>
  <si>
    <t>000 0505 00 0 00 00000 414</t>
  </si>
  <si>
    <t xml:space="preserve">  Культура</t>
  </si>
  <si>
    <t>000 0801 00 0 00 00000 000</t>
  </si>
  <si>
    <t>000 0801 00 0 00 00000 100</t>
  </si>
  <si>
    <t>000 0801 00 0 00 00000 110</t>
  </si>
  <si>
    <t>000 0801 00 0 00 00000 111</t>
  </si>
  <si>
    <t>000 0801 00 0 00 00000 119</t>
  </si>
  <si>
    <t>000 0801 00 0 00 00000 200</t>
  </si>
  <si>
    <t>000 0801 00 0 00 00000 240</t>
  </si>
  <si>
    <t>000 0801 00 0 00 00000 244</t>
  </si>
  <si>
    <t>000 0801 00 0 00 00000 800</t>
  </si>
  <si>
    <t>000 0801 00 0 00 00000 850</t>
  </si>
  <si>
    <t>000 0801 00 0 00 00000 851</t>
  </si>
  <si>
    <t>000 0801 00 0 00 00000 852</t>
  </si>
  <si>
    <t>000 0801 00 0 00 00000 853</t>
  </si>
  <si>
    <t xml:space="preserve">  Пенсионное обеспечение</t>
  </si>
  <si>
    <t>000 1001 00 0 00 00000 000</t>
  </si>
  <si>
    <t xml:space="preserve">  Социальное обеспечение и иные выплаты населению</t>
  </si>
  <si>
    <t>000 1001 00 0 00 00000 300</t>
  </si>
  <si>
    <t xml:space="preserve">  Публичные нормативные социальные выплаты гражданам</t>
  </si>
  <si>
    <t>000 1001 00 0 00 00000 310</t>
  </si>
  <si>
    <t xml:space="preserve">  Иные пенсии, социальные доплаты к пенсиям</t>
  </si>
  <si>
    <t>000 1001 00 0 00 00000 312</t>
  </si>
  <si>
    <t xml:space="preserve">  Социальное обеспечение населения</t>
  </si>
  <si>
    <t>000 1003 00 0 00 00000 000</t>
  </si>
  <si>
    <t>000 1003 00 0 00 00000 300</t>
  </si>
  <si>
    <t xml:space="preserve">  Социальные выплаты гражданам, кроме публичных нормативных социальных выплат</t>
  </si>
  <si>
    <t>000 1003 00 0 00 00000 320</t>
  </si>
  <si>
    <t xml:space="preserve">  Пособия, компенсации и иные социальные выплаты гражданам, кроме публичных нормативных обязательств</t>
  </si>
  <si>
    <t>000 1003 00 0 00 00000 321</t>
  </si>
  <si>
    <t xml:space="preserve">  Другие вопросы в области социальной политики</t>
  </si>
  <si>
    <t>000 1006 00 0 00 00000 000</t>
  </si>
  <si>
    <t xml:space="preserve">  Предоставление субсидий бюджетным, автономным учреждениям и иным некоммерческим организациям</t>
  </si>
  <si>
    <t>000 1006 00 0 00 00000 600</t>
  </si>
  <si>
    <t xml:space="preserve">  Субсидии некоммерческим организациям (за исключением государственных (муниципальных) учреждений)</t>
  </si>
  <si>
    <t>000 1006 00 0 00 00000 630</t>
  </si>
  <si>
    <t xml:space="preserve">  Субсидии на возмещение недополученных доходов и (или) возмещение фактически понесенных затрат</t>
  </si>
  <si>
    <t>000 1006 00 0 00 00000 631</t>
  </si>
  <si>
    <t xml:space="preserve">  Массовый спорт</t>
  </si>
  <si>
    <t>000 1102 00 0 00 00000 000</t>
  </si>
  <si>
    <t>000 1102 00 0 00 00000 200</t>
  </si>
  <si>
    <t>000 1102 00 0 00 00000 240</t>
  </si>
  <si>
    <t>000 1102 00 0 00 00000 244</t>
  </si>
  <si>
    <t xml:space="preserve">  Обслуживание государственного внутреннего и муниципального долга</t>
  </si>
  <si>
    <t>000 1301 00 0 00 00000 000</t>
  </si>
  <si>
    <t xml:space="preserve">  Обслуживание государственного (муниципального) долга</t>
  </si>
  <si>
    <t>000 1301 00 0 00 00000 700</t>
  </si>
  <si>
    <t xml:space="preserve">  Обслуживание муниципального долга</t>
  </si>
  <si>
    <t>000 1301 00 0 00 00000 730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</si>
  <si>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</si>
  <si>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</si>
  <si>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</si>
  <si>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</si>
  <si>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</si>
  <si>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</si>
  <si>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</si>
  <si>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</si>
  <si>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 xml:space="preserve">  Кредиты кредитных организаций в валюте Российской Федерации</t>
  </si>
  <si>
    <t>000 01 02 00 00 00 0000 000</t>
  </si>
  <si>
    <t xml:space="preserve">  Погашение кредитов, предоставленных кредитными организациями в валюте Российской Федерации</t>
  </si>
  <si>
    <t>000 01 02 00 00 00 0000 800</t>
  </si>
  <si>
    <t xml:space="preserve">  Погашение бюджетами городских поселений кредитов от кредитных организаций в валюте Российской Федерации</t>
  </si>
  <si>
    <t>000 01 02 00 00 13 0000 810</t>
  </si>
  <si>
    <t xml:space="preserve">  Бюджетные кредиты от других бюджетов бюджетной системы Российской Федерации</t>
  </si>
  <si>
    <t>000 01 03 00 00 00 0000 000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</si>
  <si>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</si>
  <si>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>000 01 03 01 00 00 0000 000</t>
  </si>
  <si>
    <t xml:space="preserve">  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</si>
  <si>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</si>
  <si>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 xml:space="preserve">  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</si>
  <si>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000 01 03 01 00 13 0000 710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</si>
  <si>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</si>
  <si>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</si>
  <si>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 xml:space="preserve">  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</si>
  <si>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000 01 03 01 00 13 0000 810</t>
  </si>
  <si>
    <t>источники внешнего финансирования бюджета</t>
  </si>
  <si>
    <t>Изменение остатков средств</t>
  </si>
  <si>
    <t>000 01 00 00 00 00 0000 000</t>
  </si>
  <si>
    <t>увеличение остатков средств, всего</t>
  </si>
  <si>
    <t>000 01 05 00 00 00 0000 500</t>
  </si>
  <si>
    <t>X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</si>
  <si>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</si>
  <si>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</si>
  <si>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</si>
  <si>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</si>
  <si>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городских поселений</t>
  </si>
  <si>
    <t>000 01 05 02 01 13 0000 510</t>
  </si>
  <si>
    <t>уменьшение остатков средств, всего</t>
  </si>
  <si>
    <t>000 01 05 00 00 00 0000 600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</si>
  <si>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</si>
  <si>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</si>
  <si>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</si>
  <si>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</si>
  <si>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городских поселений</t>
  </si>
  <si>
    <t>000 01 05 02 01 13 0000 610</t>
  </si>
  <si>
    <t>Руководитель ____________________________</t>
  </si>
  <si>
    <t xml:space="preserve">(подпись)          </t>
  </si>
  <si>
    <t>(расшифровка подписи)</t>
  </si>
  <si>
    <t>Руководитель финансово-</t>
  </si>
  <si>
    <t>экономической службы____________________</t>
  </si>
  <si>
    <t xml:space="preserve">                 (подпись)          </t>
  </si>
  <si>
    <t>Главный бухгалтер________________________</t>
  </si>
  <si>
    <t xml:space="preserve"> (подпись)          </t>
  </si>
  <si>
    <t>"     " ________________ 20    г.</t>
  </si>
  <si>
    <t/>
  </si>
  <si>
    <t>МЕСЯЧНЫЙ ОТЧЕТ ОБ ИСПОЛНЕНИИ БЮДЖЕТА</t>
  </si>
  <si>
    <t>Наименование организации</t>
  </si>
  <si>
    <t xml:space="preserve">                                  Доходы бюджета</t>
  </si>
  <si>
    <t>Суммы, подлежащие взаимоисключению План</t>
  </si>
  <si>
    <t>Городские поселения План на год</t>
  </si>
  <si>
    <t>Суммы, подлежащие взаимоисключению Исполнено</t>
  </si>
  <si>
    <t>Городские поселения Исполнено</t>
  </si>
  <si>
    <t>7</t>
  </si>
  <si>
    <t>000 2 07 05000 13 0000 150</t>
  </si>
  <si>
    <t>000 2 07 05020 13 0000 150</t>
  </si>
  <si>
    <t>000 2 07 05030 13 0000 150</t>
  </si>
  <si>
    <t>000 2 19 00000 13 0000 150</t>
  </si>
  <si>
    <t>000 2 19 60010 13 0000 150</t>
  </si>
  <si>
    <t>000 2 02 49999 13 0000 150</t>
  </si>
  <si>
    <t>000 2 02 49999 00 0000 150</t>
  </si>
  <si>
    <t>000 2 02 45160 13 0000 150</t>
  </si>
  <si>
    <t>000 2 02 45160 00 0000 150</t>
  </si>
  <si>
    <t>000 2 02 40000 00 0000 150</t>
  </si>
  <si>
    <t>000 2 02 35118 13 0000 150</t>
  </si>
  <si>
    <t>000 2 02 35118 00 0000 150</t>
  </si>
  <si>
    <t>000 2 02 30000 00 0000 150</t>
  </si>
  <si>
    <t>000 2 02 25555 13 0000 150</t>
  </si>
  <si>
    <t>000 2 02 25555 00 0000 150</t>
  </si>
  <si>
    <t>000 2 02 20302 13 0000 150</t>
  </si>
  <si>
    <t>000 2 02 20302 00 0000 150</t>
  </si>
  <si>
    <t>000 2 02 20000 00 0000 150</t>
  </si>
  <si>
    <t>000 2 02 15002 13 0000 150</t>
  </si>
  <si>
    <t>000 2 02 15002 00 0000 150</t>
  </si>
  <si>
    <t>000 2 02 15001 13 0000 150</t>
  </si>
  <si>
    <t>000 2 02 15001 00 0000 150</t>
  </si>
  <si>
    <t>000 2 02 10000 00 0000 150</t>
  </si>
  <si>
    <t>Глава администрации</t>
  </si>
  <si>
    <t>Главный бухгалтер</t>
  </si>
  <si>
    <t>000 1 17 01000 00 0000 180</t>
  </si>
  <si>
    <t>Невыясненные поступления</t>
  </si>
  <si>
    <t>000 1 17 01000 13 0000 180</t>
  </si>
  <si>
    <t>Невыясненные поступления, зачисляемые в бюджеты городских поселений</t>
  </si>
  <si>
    <t>000 1 11 07000 00 0000 120</t>
  </si>
  <si>
    <t>000 1 11 07010 00 0000 120</t>
  </si>
  <si>
    <t>000 1 11 07015 13 0000 120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</si>
  <si>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</si>
  <si>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</si>
  <si>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</si>
  <si>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000 1 14 02050 13 0000 440</t>
  </si>
  <si>
    <t>000 1 14 02053 13 0000 440</t>
  </si>
  <si>
    <t xml:space="preserve">  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</si>
  <si>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</si>
  <si>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Латненское городское поселение</t>
  </si>
  <si>
    <t>Е.Л. Ягодкин</t>
  </si>
  <si>
    <t>М.Д. Морозова</t>
  </si>
  <si>
    <t>межбюджетные трансферты на организацию проведения оплачиваемых общественных работ</t>
  </si>
  <si>
    <t>000 2 02 29999 00 0000 150</t>
  </si>
  <si>
    <t>000 2 02 29999 13 0000 150</t>
  </si>
  <si>
    <t xml:space="preserve">  Прочие субсидии</t>
  </si>
  <si>
    <t>Прочие субсидии</t>
  </si>
  <si>
    <t>Субсидии на реализацию проекта по поддержке местных инициатив на территории муниципальных образовпний Воронежской области</t>
  </si>
  <si>
    <t xml:space="preserve">  Прочие неналоговые доходы бюджетов городских поселений (оплата за торговое место)</t>
  </si>
  <si>
    <t xml:space="preserve">  Прочие неналоговые доходы бюджетов городских поселений (иные доходы)</t>
  </si>
  <si>
    <t xml:space="preserve">  Прочие неналоговые доходы бюджетов городских поселений (за размещение нестационарного торгового объекта)</t>
  </si>
  <si>
    <t>000 2 02 40014 13 0000 150</t>
  </si>
  <si>
    <t xml:space="preserve">  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</si>
  <si>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000 1 17 01050 13 0000 180</t>
  </si>
  <si>
    <t>межбюджетные трансферты на проведение кап ремонта ГДК</t>
  </si>
  <si>
    <t>на 01.07.2019</t>
  </si>
  <si>
    <t>межбюджетные трансферты на приобретение оборудования для обслуживания территории рп Латное</t>
  </si>
  <si>
    <t>межбюджетные трансферты на эл эн уличного освещения</t>
  </si>
  <si>
    <t>межбюджетные трансферты на оформление документов по определению границ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</si>
</sst>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20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8"/>
      <color rgb="FF000000"/>
      <name val="Arial Cyr"/>
      <charset val="204"/>
    </font>
    <font>
      <sz val="11"/>
      <color rgb="FF000000"/>
      <name val="Arial Cyr"/>
      <charset val="204"/>
    </font>
    <font>
      <sz val="8"/>
      <color rgb="FF000000"/>
      <name val="Arial Cyr"/>
      <charset val="204"/>
    </font>
    <font>
      <b/>
      <sz val="9"/>
      <color rgb="FF000000"/>
      <name val="Arial Cyr"/>
      <charset val="204"/>
    </font>
    <font>
      <sz val="11"/>
      <color rgb="FF000000"/>
      <name val="Arial Cyr"/>
    </font>
    <font>
      <b/>
      <sz val="10"/>
      <color rgb="FF000000"/>
      <name val="Arial Cyr"/>
      <charset val="204"/>
    </font>
    <font>
      <sz val="10"/>
      <color rgb="FF00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</borders>
  <cellStyleXfs count="165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3" fillId="0" borderId="2">
      <alignment horizontal="center" wrapText="1"/>
    </xf>
    <xf numFmtId="49" fontId="3" fillId="0" borderId="1">
      <alignment horizontal="left"/>
    </xf>
    <xf numFmtId="49" fontId="1" fillId="0" borderId="1"/>
    <xf numFmtId="0" fontId="9" fillId="0" borderId="1">
      <alignment horizontal="center"/>
    </xf>
    <xf numFmtId="0" fontId="9" fillId="0" borderId="11">
      <alignment horizontal="center"/>
    </xf>
    <xf numFmtId="0" fontId="9" fillId="0" borderId="1"/>
    <xf numFmtId="49" fontId="9" fillId="0" borderId="1"/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0" fontId="3" fillId="0" borderId="1">
      <alignment horizontal="center"/>
    </xf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2" borderId="1"/>
    <xf numFmtId="0" fontId="10" fillId="0" borderId="1"/>
    <xf numFmtId="0" fontId="11" fillId="0" borderId="1"/>
    <xf numFmtId="0" fontId="1" fillId="0" borderId="13">
      <alignment horizontal="left"/>
    </xf>
    <xf numFmtId="0" fontId="12" fillId="0" borderId="1"/>
    <xf numFmtId="0" fontId="12" fillId="0" borderId="1"/>
    <xf numFmtId="0" fontId="12" fillId="0" borderId="1"/>
    <xf numFmtId="0" fontId="12" fillId="0" borderId="1"/>
    <xf numFmtId="0" fontId="6" fillId="0" borderId="1"/>
    <xf numFmtId="0" fontId="6" fillId="0" borderId="1"/>
    <xf numFmtId="0" fontId="6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6" fillId="0" borderId="1"/>
    <xf numFmtId="0" fontId="6" fillId="0" borderId="1"/>
    <xf numFmtId="0" fontId="6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4" fillId="0" borderId="1">
      <alignment horizontal="right"/>
    </xf>
    <xf numFmtId="0" fontId="4" fillId="0" borderId="5">
      <alignment horizontal="right"/>
    </xf>
    <xf numFmtId="0" fontId="4" fillId="0" borderId="8">
      <alignment horizontal="right"/>
    </xf>
    <xf numFmtId="0" fontId="6" fillId="0" borderId="1"/>
    <xf numFmtId="0" fontId="6" fillId="0" borderId="11"/>
    <xf numFmtId="0" fontId="6" fillId="0" borderId="31"/>
    <xf numFmtId="0" fontId="8" fillId="0" borderId="27">
      <alignment wrapText="1"/>
    </xf>
    <xf numFmtId="0" fontId="8" fillId="0" borderId="27"/>
    <xf numFmtId="0" fontId="6" fillId="0" borderId="1"/>
    <xf numFmtId="0" fontId="6" fillId="0" borderId="1"/>
    <xf numFmtId="0" fontId="11" fillId="2" borderId="1"/>
    <xf numFmtId="0" fontId="6" fillId="0" borderId="1"/>
    <xf numFmtId="0" fontId="11" fillId="0" borderId="1"/>
  </cellStyleXfs>
  <cellXfs count="179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4" fillId="0" borderId="1" xfId="4" applyNumberFormat="1" applyProtection="1">
      <alignment horizontal="right"/>
    </xf>
    <xf numFmtId="0" fontId="3" fillId="0" borderId="1" xfId="10" applyNumberFormat="1" applyProtection="1"/>
    <xf numFmtId="0" fontId="6" fillId="0" borderId="1" xfId="14" applyNumberFormat="1" applyProtection="1"/>
    <xf numFmtId="0" fontId="3" fillId="0" borderId="1" xfId="16" applyNumberFormat="1" applyProtection="1">
      <alignment horizontal="left"/>
    </xf>
    <xf numFmtId="49" fontId="3" fillId="0" borderId="1" xfId="17" applyProtection="1"/>
    <xf numFmtId="0" fontId="3" fillId="0" borderId="11" xfId="24" applyNumberFormat="1" applyProtection="1">
      <alignment horizontal="left"/>
    </xf>
    <xf numFmtId="49" fontId="3" fillId="0" borderId="11" xfId="25" applyProtection="1"/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7" xfId="38" applyProtection="1">
      <alignment horizontal="center"/>
    </xf>
    <xf numFmtId="4" fontId="3" fillId="0" borderId="17" xfId="39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20" xfId="42" applyProtection="1">
      <alignment horizontal="center"/>
    </xf>
    <xf numFmtId="49" fontId="3" fillId="0" borderId="22" xfId="45" applyProtection="1">
      <alignment horizontal="center" shrinkToFit="1"/>
    </xf>
    <xf numFmtId="49" fontId="3" fillId="0" borderId="1" xfId="48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Protection="1">
      <alignment horizontal="center" vertical="center" shrinkToFit="1"/>
    </xf>
    <xf numFmtId="49" fontId="1" fillId="0" borderId="5" xfId="52" applyProtection="1"/>
    <xf numFmtId="0" fontId="3" fillId="0" borderId="16" xfId="53" applyNumberFormat="1" applyProtection="1">
      <alignment horizontal="center" shrinkToFit="1"/>
    </xf>
    <xf numFmtId="4" fontId="3" fillId="0" borderId="24" xfId="54" applyProtection="1">
      <alignment horizontal="right" shrinkToFit="1"/>
    </xf>
    <xf numFmtId="49" fontId="1" fillId="0" borderId="8" xfId="55" applyProtection="1"/>
    <xf numFmtId="0" fontId="3" fillId="0" borderId="19" xfId="56" applyNumberFormat="1" applyProtection="1">
      <alignment horizontal="center" shrinkToFit="1"/>
    </xf>
    <xf numFmtId="165" fontId="3" fillId="0" borderId="20" xfId="57" applyProtection="1">
      <alignment horizontal="right" shrinkToFit="1"/>
    </xf>
    <xf numFmtId="165" fontId="3" fillId="0" borderId="25" xfId="58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Protection="1">
      <alignment horizontal="center" wrapText="1"/>
    </xf>
    <xf numFmtId="49" fontId="3" fillId="0" borderId="23" xfId="61" applyProtection="1">
      <alignment horizontal="center" wrapText="1"/>
    </xf>
    <xf numFmtId="4" fontId="3" fillId="0" borderId="23" xfId="62" applyProtection="1">
      <alignment horizontal="right" wrapText="1"/>
    </xf>
    <xf numFmtId="4" fontId="3" fillId="0" borderId="21" xfId="63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Protection="1">
      <alignment horizontal="center" shrinkToFit="1"/>
    </xf>
    <xf numFmtId="49" fontId="3" fillId="0" borderId="29" xfId="67" applyProtection="1">
      <alignment horizontal="center"/>
    </xf>
    <xf numFmtId="4" fontId="3" fillId="0" borderId="29" xfId="68" applyProtection="1">
      <alignment horizontal="right" shrinkToFit="1"/>
    </xf>
    <xf numFmtId="49" fontId="3" fillId="0" borderId="30" xfId="69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Protection="1">
      <alignment wrapText="1"/>
    </xf>
    <xf numFmtId="49" fontId="3" fillId="0" borderId="1" xfId="75" applyProtection="1">
      <alignment horizontal="center"/>
    </xf>
    <xf numFmtId="49" fontId="7" fillId="0" borderId="1" xfId="76" applyProtection="1"/>
    <xf numFmtId="0" fontId="3" fillId="0" borderId="2" xfId="77" applyNumberFormat="1" applyProtection="1">
      <alignment horizontal="left"/>
    </xf>
    <xf numFmtId="49" fontId="3" fillId="0" borderId="2" xfId="78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Protection="1">
      <alignment horizontal="center" vertical="center" shrinkToFit="1"/>
    </xf>
    <xf numFmtId="49" fontId="1" fillId="0" borderId="2" xfId="81" applyProtection="1">
      <alignment shrinkToFit="1"/>
    </xf>
    <xf numFmtId="49" fontId="3" fillId="0" borderId="2" xfId="82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Protection="1">
      <alignment horizontal="center" vertical="center"/>
    </xf>
    <xf numFmtId="165" fontId="3" fillId="0" borderId="13" xfId="88" applyProtection="1">
      <alignment horizontal="right" vertical="center" shrinkToFit="1"/>
    </xf>
    <xf numFmtId="165" fontId="3" fillId="0" borderId="27" xfId="89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Protection="1">
      <alignment horizontal="right" shrinkToFit="1"/>
    </xf>
    <xf numFmtId="4" fontId="3" fillId="0" borderId="27" xfId="92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49" fontId="3" fillId="0" borderId="27" xfId="96" applyProtection="1">
      <alignment horizontal="center" shrinkToFit="1"/>
    </xf>
    <xf numFmtId="49" fontId="3" fillId="0" borderId="13" xfId="97" applyProtection="1">
      <alignment horizontal="center" vertical="center" shrinkToFit="1"/>
    </xf>
    <xf numFmtId="0" fontId="1" fillId="0" borderId="11" xfId="98" applyNumberFormat="1" applyProtection="1">
      <alignment horizontal="left"/>
    </xf>
    <xf numFmtId="0" fontId="1" fillId="0" borderId="31" xfId="99" applyNumberFormat="1" applyProtection="1">
      <alignment horizontal="left"/>
    </xf>
    <xf numFmtId="0" fontId="3" fillId="0" borderId="31" xfId="100" applyNumberFormat="1" applyProtection="1"/>
    <xf numFmtId="49" fontId="1" fillId="0" borderId="31" xfId="101" applyProtection="1"/>
    <xf numFmtId="49" fontId="3" fillId="0" borderId="1" xfId="103" applyProtection="1">
      <alignment horizontal="left"/>
    </xf>
    <xf numFmtId="49" fontId="1" fillId="0" borderId="1" xfId="104" applyProtection="1"/>
    <xf numFmtId="0" fontId="9" fillId="0" borderId="1" xfId="105" applyNumberFormat="1" applyProtection="1">
      <alignment horizontal="center"/>
    </xf>
    <xf numFmtId="0" fontId="9" fillId="0" borderId="1" xfId="107" applyNumberFormat="1" applyProtection="1"/>
    <xf numFmtId="49" fontId="9" fillId="0" borderId="1" xfId="108" applyProtection="1"/>
    <xf numFmtId="0" fontId="1" fillId="0" borderId="1" xfId="109" applyNumberFormat="1" applyProtection="1">
      <alignment horizontal="left"/>
    </xf>
    <xf numFmtId="0" fontId="1" fillId="0" borderId="1" xfId="110" applyNumberFormat="1" applyProtection="1">
      <alignment horizontal="center"/>
    </xf>
    <xf numFmtId="0" fontId="7" fillId="0" borderId="1" xfId="111" applyNumberFormat="1" applyProtection="1">
      <alignment horizontal="left"/>
    </xf>
    <xf numFmtId="0" fontId="3" fillId="0" borderId="1" xfId="112" applyNumberFormat="1" applyProtection="1">
      <alignment horizontal="center"/>
    </xf>
    <xf numFmtId="0" fontId="1" fillId="0" borderId="2" xfId="113" applyNumberFormat="1" applyProtection="1"/>
    <xf numFmtId="0" fontId="1" fillId="0" borderId="11" xfId="115" applyNumberFormat="1" applyProtection="1"/>
    <xf numFmtId="0" fontId="3" fillId="0" borderId="1" xfId="3" applyNumberFormat="1" applyBorder="1" applyProtection="1">
      <alignment horizontal="center"/>
    </xf>
    <xf numFmtId="0" fontId="4" fillId="0" borderId="1" xfId="9" applyNumberFormat="1" applyBorder="1" applyProtection="1">
      <alignment horizontal="right"/>
    </xf>
    <xf numFmtId="0" fontId="0" fillId="0" borderId="1" xfId="0" applyBorder="1" applyProtection="1">
      <protection locked="0"/>
    </xf>
    <xf numFmtId="0" fontId="4" fillId="0" borderId="1" xfId="13" applyNumberFormat="1" applyBorder="1" applyProtection="1">
      <alignment horizontal="right"/>
    </xf>
    <xf numFmtId="0" fontId="0" fillId="0" borderId="36" xfId="0" applyBorder="1" applyProtection="1">
      <protection locked="0"/>
    </xf>
    <xf numFmtId="0" fontId="1" fillId="0" borderId="1" xfId="32" applyNumberFormat="1" applyBorder="1" applyProtection="1"/>
    <xf numFmtId="0" fontId="3" fillId="0" borderId="20" xfId="34" applyNumberFormat="1" applyBorder="1" applyProtection="1">
      <alignment horizontal="center" vertical="center"/>
    </xf>
    <xf numFmtId="49" fontId="3" fillId="0" borderId="20" xfId="35" applyBorder="1" applyProtection="1">
      <alignment horizontal="center" vertical="center"/>
    </xf>
    <xf numFmtId="49" fontId="3" fillId="0" borderId="11" xfId="41" applyBorder="1" applyProtection="1">
      <alignment horizontal="center" shrinkToFit="1"/>
    </xf>
    <xf numFmtId="49" fontId="3" fillId="0" borderId="2" xfId="45" applyBorder="1" applyProtection="1">
      <alignment horizontal="center" shrinkToFit="1"/>
    </xf>
    <xf numFmtId="0" fontId="3" fillId="0" borderId="40" xfId="33" applyNumberFormat="1" applyBorder="1" applyProtection="1">
      <alignment horizontal="center" vertical="center"/>
    </xf>
    <xf numFmtId="0" fontId="3" fillId="0" borderId="34" xfId="40" applyNumberFormat="1" applyBorder="1" applyProtection="1">
      <alignment horizontal="left" wrapText="1"/>
    </xf>
    <xf numFmtId="49" fontId="3" fillId="0" borderId="41" xfId="41" applyBorder="1" applyProtection="1">
      <alignment horizontal="center" shrinkToFit="1"/>
    </xf>
    <xf numFmtId="49" fontId="3" fillId="0" borderId="5" xfId="42" applyBorder="1" applyProtection="1">
      <alignment horizontal="center"/>
    </xf>
    <xf numFmtId="49" fontId="13" fillId="0" borderId="34" xfId="37" applyFont="1" applyBorder="1" applyProtection="1">
      <alignment horizontal="center" wrapText="1"/>
    </xf>
    <xf numFmtId="49" fontId="13" fillId="0" borderId="34" xfId="38" applyFont="1" applyBorder="1" applyProtection="1">
      <alignment horizontal="center"/>
    </xf>
    <xf numFmtId="49" fontId="13" fillId="0" borderId="39" xfId="37" applyFont="1" applyBorder="1" applyProtection="1">
      <alignment horizontal="center" wrapText="1"/>
    </xf>
    <xf numFmtId="49" fontId="13" fillId="0" borderId="22" xfId="45" applyFont="1" applyProtection="1">
      <alignment horizontal="center" shrinkToFit="1"/>
    </xf>
    <xf numFmtId="49" fontId="13" fillId="0" borderId="2" xfId="45" applyFont="1" applyBorder="1" applyProtection="1">
      <alignment horizontal="center" shrinkToFit="1"/>
    </xf>
    <xf numFmtId="0" fontId="16" fillId="0" borderId="34" xfId="36" applyNumberFormat="1" applyFont="1" applyBorder="1" applyProtection="1">
      <alignment horizontal="left" wrapText="1"/>
    </xf>
    <xf numFmtId="49" fontId="3" fillId="0" borderId="34" xfId="45" applyBorder="1" applyProtection="1">
      <alignment horizontal="center" shrinkToFit="1"/>
    </xf>
    <xf numFmtId="49" fontId="3" fillId="0" borderId="34" xfId="46" applyBorder="1" applyAlignment="1" applyProtection="1">
      <alignment horizontal="left"/>
    </xf>
    <xf numFmtId="49" fontId="13" fillId="0" borderId="38" xfId="46" applyFont="1" applyBorder="1" applyAlignment="1" applyProtection="1">
      <alignment horizontal="left"/>
    </xf>
    <xf numFmtId="49" fontId="3" fillId="0" borderId="38" xfId="46" applyBorder="1" applyAlignment="1" applyProtection="1">
      <alignment horizontal="left"/>
    </xf>
    <xf numFmtId="0" fontId="13" fillId="0" borderId="34" xfId="44" applyNumberFormat="1" applyFont="1" applyBorder="1" applyAlignment="1" applyProtection="1">
      <alignment horizontal="left" wrapText="1"/>
    </xf>
    <xf numFmtId="0" fontId="3" fillId="0" borderId="34" xfId="44" applyNumberFormat="1" applyBorder="1" applyAlignment="1" applyProtection="1">
      <alignment horizontal="left" wrapText="1"/>
    </xf>
    <xf numFmtId="0" fontId="3" fillId="0" borderId="2" xfId="44" applyNumberFormat="1" applyBorder="1" applyAlignment="1" applyProtection="1">
      <alignment horizontal="left" wrapText="1"/>
    </xf>
    <xf numFmtId="0" fontId="15" fillId="0" borderId="34" xfId="44" applyNumberFormat="1" applyFont="1" applyBorder="1" applyAlignment="1" applyProtection="1">
      <alignment horizontal="left" wrapText="1"/>
    </xf>
    <xf numFmtId="49" fontId="13" fillId="3" borderId="22" xfId="45" applyFont="1" applyFill="1" applyProtection="1">
      <alignment horizontal="center" shrinkToFit="1"/>
    </xf>
    <xf numFmtId="49" fontId="13" fillId="3" borderId="38" xfId="46" applyFont="1" applyFill="1" applyBorder="1" applyAlignment="1" applyProtection="1">
      <alignment horizontal="left"/>
    </xf>
    <xf numFmtId="0" fontId="13" fillId="3" borderId="34" xfId="44" applyNumberFormat="1" applyFont="1" applyFill="1" applyBorder="1" applyAlignment="1" applyProtection="1">
      <alignment horizontal="left" wrapText="1"/>
    </xf>
    <xf numFmtId="49" fontId="13" fillId="3" borderId="2" xfId="45" applyFont="1" applyFill="1" applyBorder="1" applyProtection="1">
      <alignment horizontal="center" shrinkToFit="1"/>
    </xf>
    <xf numFmtId="49" fontId="3" fillId="4" borderId="22" xfId="45" applyFill="1" applyProtection="1">
      <alignment horizontal="center" shrinkToFit="1"/>
    </xf>
    <xf numFmtId="49" fontId="3" fillId="4" borderId="38" xfId="46" applyFill="1" applyBorder="1" applyAlignment="1" applyProtection="1">
      <alignment horizontal="left"/>
    </xf>
    <xf numFmtId="0" fontId="3" fillId="4" borderId="34" xfId="44" applyNumberFormat="1" applyFill="1" applyBorder="1" applyAlignment="1" applyProtection="1">
      <alignment horizontal="left" wrapText="1"/>
    </xf>
    <xf numFmtId="49" fontId="3" fillId="4" borderId="2" xfId="45" applyFill="1" applyBorder="1" applyProtection="1">
      <alignment horizontal="center" shrinkToFit="1"/>
    </xf>
    <xf numFmtId="49" fontId="15" fillId="0" borderId="38" xfId="46" applyFont="1" applyBorder="1" applyAlignment="1" applyProtection="1">
      <alignment horizontal="left"/>
    </xf>
    <xf numFmtId="49" fontId="15" fillId="4" borderId="22" xfId="45" applyFont="1" applyFill="1" applyProtection="1">
      <alignment horizontal="center" shrinkToFit="1"/>
    </xf>
    <xf numFmtId="49" fontId="15" fillId="4" borderId="38" xfId="46" applyFont="1" applyFill="1" applyBorder="1" applyAlignment="1" applyProtection="1">
      <alignment horizontal="left"/>
    </xf>
    <xf numFmtId="0" fontId="15" fillId="4" borderId="34" xfId="44" applyNumberFormat="1" applyFont="1" applyFill="1" applyBorder="1" applyAlignment="1" applyProtection="1">
      <alignment horizontal="left" wrapText="1"/>
    </xf>
    <xf numFmtId="49" fontId="15" fillId="4" borderId="2" xfId="45" applyFont="1" applyFill="1" applyBorder="1" applyProtection="1">
      <alignment horizontal="center" shrinkToFit="1"/>
    </xf>
    <xf numFmtId="49" fontId="13" fillId="4" borderId="2" xfId="45" applyFont="1" applyFill="1" applyBorder="1" applyProtection="1">
      <alignment horizontal="center" shrinkToFit="1"/>
    </xf>
    <xf numFmtId="49" fontId="3" fillId="0" borderId="34" xfId="45" applyBorder="1" applyProtection="1">
      <alignment horizontal="center" shrinkToFit="1"/>
    </xf>
    <xf numFmtId="49" fontId="3" fillId="0" borderId="34" xfId="46" applyBorder="1" applyAlignment="1" applyProtection="1">
      <alignment horizontal="left"/>
    </xf>
    <xf numFmtId="0" fontId="3" fillId="0" borderId="2" xfId="44" applyNumberFormat="1" applyBorder="1" applyAlignment="1" applyProtection="1">
      <alignment wrapText="1"/>
    </xf>
    <xf numFmtId="2" fontId="18" fillId="0" borderId="34" xfId="38" applyNumberFormat="1" applyFont="1" applyBorder="1" applyProtection="1">
      <alignment horizontal="center"/>
    </xf>
    <xf numFmtId="2" fontId="18" fillId="0" borderId="34" xfId="38" applyNumberFormat="1" applyFont="1" applyBorder="1" applyAlignment="1" applyProtection="1">
      <alignment horizontal="center"/>
    </xf>
    <xf numFmtId="2" fontId="19" fillId="0" borderId="34" xfId="42" applyNumberFormat="1" applyFont="1" applyBorder="1" applyProtection="1">
      <alignment horizontal="center"/>
    </xf>
    <xf numFmtId="2" fontId="19" fillId="0" borderId="34" xfId="43" applyNumberFormat="1" applyFont="1" applyBorder="1" applyProtection="1">
      <alignment horizontal="right" shrinkToFit="1"/>
    </xf>
    <xf numFmtId="2" fontId="19" fillId="0" borderId="34" xfId="43" applyNumberFormat="1" applyFont="1" applyBorder="1" applyAlignment="1" applyProtection="1">
      <alignment horizontal="center" shrinkToFit="1"/>
    </xf>
    <xf numFmtId="2" fontId="18" fillId="0" borderId="34" xfId="46" applyNumberFormat="1" applyFont="1" applyBorder="1" applyProtection="1">
      <alignment horizontal="center"/>
    </xf>
    <xf numFmtId="2" fontId="18" fillId="0" borderId="34" xfId="46" applyNumberFormat="1" applyFont="1" applyBorder="1" applyAlignment="1" applyProtection="1">
      <alignment horizontal="center"/>
    </xf>
    <xf numFmtId="2" fontId="18" fillId="3" borderId="34" xfId="46" applyNumberFormat="1" applyFont="1" applyFill="1" applyBorder="1" applyProtection="1">
      <alignment horizontal="center"/>
    </xf>
    <xf numFmtId="2" fontId="18" fillId="3" borderId="34" xfId="46" applyNumberFormat="1" applyFont="1" applyFill="1" applyBorder="1" applyAlignment="1" applyProtection="1">
      <alignment horizontal="center"/>
    </xf>
    <xf numFmtId="2" fontId="19" fillId="4" borderId="34" xfId="46" applyNumberFormat="1" applyFont="1" applyFill="1" applyBorder="1" applyProtection="1">
      <alignment horizontal="center"/>
    </xf>
    <xf numFmtId="2" fontId="19" fillId="4" borderId="34" xfId="46" applyNumberFormat="1" applyFont="1" applyFill="1" applyBorder="1" applyAlignment="1" applyProtection="1">
      <alignment horizontal="center"/>
    </xf>
    <xf numFmtId="2" fontId="19" fillId="0" borderId="34" xfId="46" applyNumberFormat="1" applyFont="1" applyBorder="1" applyProtection="1">
      <alignment horizontal="center"/>
    </xf>
    <xf numFmtId="2" fontId="19" fillId="0" borderId="34" xfId="47" applyNumberFormat="1" applyFont="1" applyBorder="1" applyAlignment="1" applyProtection="1">
      <alignment horizontal="center" shrinkToFit="1"/>
    </xf>
    <xf numFmtId="2" fontId="19" fillId="0" borderId="34" xfId="46" applyNumberFormat="1" applyFont="1" applyBorder="1" applyAlignment="1" applyProtection="1">
      <alignment horizontal="center"/>
    </xf>
    <xf numFmtId="2" fontId="19" fillId="4" borderId="34" xfId="47" applyNumberFormat="1" applyFont="1" applyFill="1" applyBorder="1" applyAlignment="1" applyProtection="1">
      <alignment horizontal="center" shrinkToFit="1"/>
    </xf>
    <xf numFmtId="2" fontId="18" fillId="0" borderId="34" xfId="47" applyNumberFormat="1" applyFont="1" applyBorder="1" applyAlignment="1" applyProtection="1">
      <alignment horizontal="center" shrinkToFit="1"/>
    </xf>
    <xf numFmtId="2" fontId="19" fillId="0" borderId="34" xfId="46" applyNumberFormat="1" applyFont="1" applyFill="1" applyBorder="1" applyAlignment="1" applyProtection="1">
      <alignment horizontal="center"/>
    </xf>
    <xf numFmtId="2" fontId="0" fillId="0" borderId="0" xfId="0" applyNumberFormat="1" applyProtection="1">
      <protection locked="0"/>
    </xf>
    <xf numFmtId="0" fontId="7" fillId="0" borderId="13" xfId="29" applyNumberFormat="1" applyFont="1" applyProtection="1">
      <alignment horizontal="center" vertical="top" wrapText="1"/>
    </xf>
    <xf numFmtId="0" fontId="7" fillId="0" borderId="13" xfId="29" applyFont="1" applyProtection="1">
      <alignment horizontal="center" vertical="top" wrapText="1"/>
      <protection locked="0"/>
    </xf>
    <xf numFmtId="0" fontId="3" fillId="0" borderId="1" xfId="16" applyNumberFormat="1" applyProtection="1">
      <alignment horizontal="left"/>
    </xf>
    <xf numFmtId="0" fontId="14" fillId="0" borderId="1" xfId="5" applyNumberFormat="1" applyFont="1" applyAlignment="1" applyProtection="1">
      <alignment horizontal="center"/>
    </xf>
    <xf numFmtId="0" fontId="17" fillId="0" borderId="1" xfId="16" applyNumberFormat="1" applyFont="1" applyAlignment="1" applyProtection="1">
      <alignment horizontal="center"/>
    </xf>
    <xf numFmtId="0" fontId="2" fillId="0" borderId="1" xfId="2" applyNumberFormat="1" applyProtection="1">
      <alignment horizontal="center"/>
    </xf>
    <xf numFmtId="0" fontId="2" fillId="0" borderId="1" xfId="2" applyProtection="1">
      <alignment horizontal="center"/>
      <protection locked="0"/>
    </xf>
    <xf numFmtId="0" fontId="3" fillId="0" borderId="2" xfId="20" applyNumberFormat="1" applyProtection="1">
      <alignment horizontal="left" wrapText="1"/>
    </xf>
    <xf numFmtId="0" fontId="3" fillId="0" borderId="10" xfId="22" applyNumberFormat="1" applyProtection="1">
      <alignment horizontal="left" wrapText="1"/>
    </xf>
    <xf numFmtId="0" fontId="2" fillId="0" borderId="2" xfId="28" applyNumberFormat="1" applyAlignment="1" applyProtection="1">
      <alignment horizontal="left"/>
    </xf>
    <xf numFmtId="0" fontId="7" fillId="0" borderId="35" xfId="29" applyNumberFormat="1" applyFont="1" applyBorder="1" applyProtection="1">
      <alignment horizontal="center" vertical="top" wrapText="1"/>
    </xf>
    <xf numFmtId="0" fontId="7" fillId="0" borderId="35" xfId="29" applyFont="1" applyBorder="1" applyProtection="1">
      <alignment horizontal="center" vertical="top" wrapText="1"/>
      <protection locked="0"/>
    </xf>
    <xf numFmtId="0" fontId="7" fillId="0" borderId="20" xfId="29" applyNumberFormat="1" applyFont="1" applyBorder="1" applyProtection="1">
      <alignment horizontal="center" vertical="top" wrapText="1"/>
    </xf>
    <xf numFmtId="0" fontId="7" fillId="0" borderId="37" xfId="29" applyNumberFormat="1" applyFont="1" applyBorder="1" applyProtection="1">
      <alignment horizontal="center" vertical="top" wrapText="1"/>
    </xf>
    <xf numFmtId="0" fontId="7" fillId="0" borderId="23" xfId="29" applyNumberFormat="1" applyFont="1" applyBorder="1" applyProtection="1">
      <alignment horizontal="center" vertical="top" wrapText="1"/>
    </xf>
    <xf numFmtId="49" fontId="7" fillId="0" borderId="13" xfId="30" applyFont="1" applyProtection="1">
      <alignment horizontal="center" vertical="top" wrapText="1"/>
    </xf>
    <xf numFmtId="49" fontId="7" fillId="0" borderId="13" xfId="30" applyFont="1" applyProtection="1">
      <alignment horizontal="center" vertical="top" wrapText="1"/>
      <protection locked="0"/>
    </xf>
    <xf numFmtId="0" fontId="3" fillId="0" borderId="13" xfId="29" applyNumberFormat="1" applyProtection="1">
      <alignment horizontal="center" vertical="top" wrapText="1"/>
    </xf>
    <xf numFmtId="0" fontId="3" fillId="0" borderId="13" xfId="29" applyProtection="1">
      <alignment horizontal="center" vertical="top" wrapText="1"/>
      <protection locked="0"/>
    </xf>
    <xf numFmtId="49" fontId="3" fillId="0" borderId="13" xfId="30" applyProtection="1">
      <alignment horizontal="center" vertical="top" wrapText="1"/>
    </xf>
    <xf numFmtId="49" fontId="3" fillId="0" borderId="13" xfId="30" applyProtection="1">
      <alignment horizontal="center" vertical="top" wrapText="1"/>
      <protection locked="0"/>
    </xf>
    <xf numFmtId="0" fontId="9" fillId="0" borderId="11" xfId="106" applyNumberFormat="1" applyProtection="1">
      <alignment horizontal="center"/>
    </xf>
    <xf numFmtId="0" fontId="9" fillId="0" borderId="11" xfId="106" applyProtection="1">
      <alignment horizontal="center"/>
      <protection locked="0"/>
    </xf>
    <xf numFmtId="0" fontId="1" fillId="0" borderId="13" xfId="114" applyNumberFormat="1" applyProtection="1">
      <alignment horizontal="left" wrapText="1"/>
    </xf>
    <xf numFmtId="0" fontId="1" fillId="0" borderId="13" xfId="114" applyProtection="1">
      <alignment horizontal="left" wrapText="1"/>
      <protection locked="0"/>
    </xf>
    <xf numFmtId="0" fontId="3" fillId="0" borderId="2" xfId="102" applyNumberFormat="1" applyProtection="1">
      <alignment horizontal="center" wrapText="1"/>
    </xf>
    <xf numFmtId="0" fontId="3" fillId="0" borderId="2" xfId="102" applyProtection="1">
      <alignment horizontal="center" wrapText="1"/>
      <protection locked="0"/>
    </xf>
    <xf numFmtId="0" fontId="3" fillId="0" borderId="2" xfId="3" applyNumberFormat="1" applyProtection="1">
      <alignment horizontal="center"/>
    </xf>
    <xf numFmtId="0" fontId="3" fillId="0" borderId="2" xfId="3" applyProtection="1">
      <alignment horizontal="center"/>
      <protection locked="0"/>
    </xf>
  </cellXfs>
  <cellStyles count="165">
    <cellStyle name="br" xfId="118"/>
    <cellStyle name="br 2" xfId="143"/>
    <cellStyle name="br 3" xfId="128"/>
    <cellStyle name="col" xfId="117"/>
    <cellStyle name="col 2" xfId="142"/>
    <cellStyle name="col 3" xfId="127"/>
    <cellStyle name="st123" xfId="114"/>
    <cellStyle name="style0" xfId="119"/>
    <cellStyle name="style0 2" xfId="144"/>
    <cellStyle name="style0 3" xfId="160"/>
    <cellStyle name="style0 4" xfId="129"/>
    <cellStyle name="td" xfId="120"/>
    <cellStyle name="td 2" xfId="145"/>
    <cellStyle name="td 3" xfId="161"/>
    <cellStyle name="td 4" xfId="130"/>
    <cellStyle name="tr" xfId="116"/>
    <cellStyle name="tr 2" xfId="141"/>
    <cellStyle name="tr 3" xfId="126"/>
    <cellStyle name="xl100" xfId="93"/>
    <cellStyle name="xl101" xfId="74"/>
    <cellStyle name="xl102" xfId="78"/>
    <cellStyle name="xl103" xfId="83"/>
    <cellStyle name="xl104" xfId="86"/>
    <cellStyle name="xl105" xfId="75"/>
    <cellStyle name="xl106" xfId="79"/>
    <cellStyle name="xl107" xfId="84"/>
    <cellStyle name="xl108" xfId="87"/>
    <cellStyle name="xl109" xfId="80"/>
    <cellStyle name="xl110" xfId="88"/>
    <cellStyle name="xl111" xfId="91"/>
    <cellStyle name="xl112" xfId="76"/>
    <cellStyle name="xl113" xfId="81"/>
    <cellStyle name="xl114" xfId="82"/>
    <cellStyle name="xl115" xfId="89"/>
    <cellStyle name="xl116" xfId="92"/>
    <cellStyle name="xl117" xfId="94"/>
    <cellStyle name="xl117 2" xfId="158"/>
    <cellStyle name="xl118" xfId="95"/>
    <cellStyle name="xl118 2" xfId="159"/>
    <cellStyle name="xl119" xfId="96"/>
    <cellStyle name="xl120" xfId="97"/>
    <cellStyle name="xl121" xfId="98"/>
    <cellStyle name="xl122" xfId="105"/>
    <cellStyle name="xl123" xfId="109"/>
    <cellStyle name="xl124" xfId="103"/>
    <cellStyle name="xl125" xfId="113"/>
    <cellStyle name="xl126" xfId="115"/>
    <cellStyle name="xl127" xfId="99"/>
    <cellStyle name="xl128" xfId="110"/>
    <cellStyle name="xl129" xfId="112"/>
    <cellStyle name="xl130" xfId="102"/>
    <cellStyle name="xl131" xfId="106"/>
    <cellStyle name="xl132" xfId="111"/>
    <cellStyle name="xl133" xfId="100"/>
    <cellStyle name="xl134" xfId="107"/>
    <cellStyle name="xl135" xfId="104"/>
    <cellStyle name="xl136" xfId="101"/>
    <cellStyle name="xl137" xfId="108"/>
    <cellStyle name="xl138" xfId="124"/>
    <cellStyle name="xl21" xfId="121"/>
    <cellStyle name="xl21 2" xfId="162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1 2" xfId="155"/>
    <cellStyle name="xl32" xfId="122"/>
    <cellStyle name="xl32 2" xfId="146"/>
    <cellStyle name="xl32 3" xfId="163"/>
    <cellStyle name="xl32 4" xfId="131"/>
    <cellStyle name="xl33" xfId="24"/>
    <cellStyle name="xl34" xfId="34"/>
    <cellStyle name="xl35" xfId="37"/>
    <cellStyle name="xl36" xfId="41"/>
    <cellStyle name="xl37" xfId="45"/>
    <cellStyle name="xl38" xfId="123"/>
    <cellStyle name="xl38 2" xfId="164"/>
    <cellStyle name="xl39" xfId="6"/>
    <cellStyle name="xl40" xfId="38"/>
    <cellStyle name="xl41" xfId="42"/>
    <cellStyle name="xl42" xfId="46"/>
    <cellStyle name="xl43" xfId="17"/>
    <cellStyle name="xl44" xfId="20"/>
    <cellStyle name="xl45" xfId="22"/>
    <cellStyle name="xl46" xfId="25"/>
    <cellStyle name="xl47" xfId="30"/>
    <cellStyle name="xl48" xfId="35"/>
    <cellStyle name="xl49" xfId="39"/>
    <cellStyle name="xl50" xfId="43"/>
    <cellStyle name="xl51" xfId="47"/>
    <cellStyle name="xl52" xfId="2"/>
    <cellStyle name="xl53" xfId="7"/>
    <cellStyle name="xl54" xfId="11"/>
    <cellStyle name="xl55" xfId="18"/>
    <cellStyle name="xl56" xfId="23"/>
    <cellStyle name="xl57" xfId="26"/>
    <cellStyle name="xl58" xfId="3"/>
    <cellStyle name="xl59" xfId="8"/>
    <cellStyle name="xl60" xfId="12"/>
    <cellStyle name="xl61" xfId="15"/>
    <cellStyle name="xl62" xfId="19"/>
    <cellStyle name="xl63" xfId="21"/>
    <cellStyle name="xl64" xfId="27"/>
    <cellStyle name="xl65" xfId="28"/>
    <cellStyle name="xl66" xfId="4"/>
    <cellStyle name="xl66 2" xfId="152"/>
    <cellStyle name="xl67" xfId="9"/>
    <cellStyle name="xl67 2" xfId="153"/>
    <cellStyle name="xl68" xfId="13"/>
    <cellStyle name="xl68 2" xfId="154"/>
    <cellStyle name="xl69" xfId="31"/>
    <cellStyle name="xl70" xfId="32"/>
    <cellStyle name="xl71" xfId="59"/>
    <cellStyle name="xl72" xfId="65"/>
    <cellStyle name="xl73" xfId="71"/>
    <cellStyle name="xl73 2" xfId="156"/>
    <cellStyle name="xl74" xfId="53"/>
    <cellStyle name="xl75" xfId="56"/>
    <cellStyle name="xl76" xfId="60"/>
    <cellStyle name="xl77" xfId="66"/>
    <cellStyle name="xl78" xfId="72"/>
    <cellStyle name="xl78 2" xfId="157"/>
    <cellStyle name="xl79" xfId="50"/>
    <cellStyle name="xl80" xfId="61"/>
    <cellStyle name="xl81" xfId="67"/>
    <cellStyle name="xl82" xfId="51"/>
    <cellStyle name="xl83" xfId="57"/>
    <cellStyle name="xl84" xfId="62"/>
    <cellStyle name="xl85" xfId="68"/>
    <cellStyle name="xl86" xfId="48"/>
    <cellStyle name="xl87" xfId="54"/>
    <cellStyle name="xl88" xfId="58"/>
    <cellStyle name="xl89" xfId="63"/>
    <cellStyle name="xl90" xfId="69"/>
    <cellStyle name="xl91" xfId="49"/>
    <cellStyle name="xl92" xfId="52"/>
    <cellStyle name="xl93" xfId="55"/>
    <cellStyle name="xl94" xfId="64"/>
    <cellStyle name="xl95" xfId="70"/>
    <cellStyle name="xl96" xfId="73"/>
    <cellStyle name="xl97" xfId="77"/>
    <cellStyle name="xl98" xfId="85"/>
    <cellStyle name="xl99" xfId="90"/>
    <cellStyle name="Обычный" xfId="0" builtinId="0"/>
    <cellStyle name="Обычный 10" xfId="134"/>
    <cellStyle name="Обычный 11" xfId="138"/>
    <cellStyle name="Обычный 12" xfId="150"/>
    <cellStyle name="Обычный 13" xfId="147"/>
    <cellStyle name="Обычный 14" xfId="149"/>
    <cellStyle name="Обычный 15" xfId="151"/>
    <cellStyle name="Обычный 16" xfId="125"/>
    <cellStyle name="Обычный 2" xfId="132"/>
    <cellStyle name="Обычный 3" xfId="136"/>
    <cellStyle name="Обычный 4" xfId="140"/>
    <cellStyle name="Обычный 5" xfId="137"/>
    <cellStyle name="Обычный 6" xfId="139"/>
    <cellStyle name="Обычный 7" xfId="148"/>
    <cellStyle name="Обычный 8" xfId="133"/>
    <cellStyle name="Обычный 9" xfId="13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5"/>
  <sheetViews>
    <sheetView tabSelected="1" zoomScaleNormal="100" workbookViewId="0">
      <selection activeCell="F119" sqref="F119"/>
    </sheetView>
  </sheetViews>
  <sheetFormatPr defaultRowHeight="15"/>
  <cols>
    <col min="1" max="1" width="6.85546875" style="1" customWidth="1"/>
    <col min="2" max="2" width="23" style="1" customWidth="1"/>
    <col min="3" max="3" width="50.28515625" style="1" customWidth="1"/>
    <col min="4" max="4" width="13.28515625" style="1" hidden="1" customWidth="1"/>
    <col min="5" max="5" width="14.7109375" style="1" customWidth="1"/>
    <col min="6" max="6" width="15.140625" style="1" customWidth="1"/>
    <col min="7" max="7" width="14.5703125" style="1" customWidth="1"/>
    <col min="8" max="8" width="15.5703125" style="1" customWidth="1"/>
    <col min="9" max="9" width="9.140625" style="1" hidden="1"/>
    <col min="10" max="16384" width="9.140625" style="1"/>
  </cols>
  <sheetData>
    <row r="1" spans="1:11" ht="12" customHeight="1">
      <c r="C1" s="2"/>
      <c r="D1" s="2"/>
      <c r="E1" s="2"/>
      <c r="F1" s="2"/>
      <c r="G1" s="2"/>
      <c r="H1" s="2"/>
      <c r="I1" s="2"/>
    </row>
    <row r="2" spans="1:11" ht="14.1" customHeight="1">
      <c r="C2" s="155" t="s">
        <v>406</v>
      </c>
      <c r="D2" s="156"/>
      <c r="E2" s="156"/>
      <c r="F2" s="156"/>
      <c r="G2" s="156"/>
      <c r="H2" s="87"/>
      <c r="I2" s="4"/>
    </row>
    <row r="3" spans="1:11" ht="13.5" customHeight="1">
      <c r="C3" s="153" t="s">
        <v>469</v>
      </c>
      <c r="D3" s="153"/>
      <c r="E3" s="153"/>
      <c r="F3" s="153"/>
      <c r="G3" s="88"/>
      <c r="H3" s="89"/>
    </row>
    <row r="4" spans="1:11" ht="12.75" customHeight="1">
      <c r="A4" s="152" t="s">
        <v>407</v>
      </c>
      <c r="B4" s="152"/>
      <c r="C4" s="154" t="s">
        <v>453</v>
      </c>
      <c r="D4" s="154"/>
      <c r="E4" s="154"/>
      <c r="F4" s="154"/>
      <c r="G4" s="90"/>
      <c r="H4" s="89"/>
    </row>
    <row r="5" spans="1:11" ht="15.75" hidden="1" customHeight="1">
      <c r="C5" s="7"/>
      <c r="D5" s="157" t="s">
        <v>0</v>
      </c>
      <c r="E5" s="157"/>
      <c r="F5" s="157"/>
      <c r="G5" s="90"/>
      <c r="H5" s="89"/>
    </row>
    <row r="6" spans="1:11" ht="15.75" hidden="1" customHeight="1">
      <c r="C6" s="7"/>
      <c r="D6" s="158" t="s">
        <v>1</v>
      </c>
      <c r="E6" s="158"/>
      <c r="F6" s="158"/>
      <c r="G6" s="90"/>
      <c r="H6" s="89"/>
    </row>
    <row r="7" spans="1:11" ht="13.5" hidden="1" customHeight="1">
      <c r="C7" s="5"/>
      <c r="D7" s="9"/>
      <c r="E7" s="9"/>
      <c r="F7" s="10"/>
      <c r="G7" s="90"/>
      <c r="H7" s="89"/>
    </row>
    <row r="8" spans="1:11" ht="14.1" customHeight="1">
      <c r="A8" s="152" t="s">
        <v>2</v>
      </c>
      <c r="B8" s="152"/>
      <c r="C8" s="7"/>
      <c r="D8" s="7"/>
      <c r="E8" s="7"/>
      <c r="F8" s="8"/>
      <c r="G8" s="90"/>
      <c r="H8" s="89"/>
    </row>
    <row r="9" spans="1:11" ht="14.1" customHeight="1">
      <c r="C9" s="159" t="s">
        <v>408</v>
      </c>
      <c r="D9" s="159"/>
      <c r="E9" s="159"/>
      <c r="F9" s="159"/>
      <c r="G9" s="159"/>
      <c r="H9" s="159"/>
      <c r="I9" s="11"/>
    </row>
    <row r="10" spans="1:11" ht="12.95" customHeight="1">
      <c r="A10" s="150" t="s">
        <v>4</v>
      </c>
      <c r="B10" s="150" t="s">
        <v>5</v>
      </c>
      <c r="C10" s="160" t="s">
        <v>3</v>
      </c>
      <c r="D10" s="162" t="s">
        <v>4</v>
      </c>
      <c r="E10" s="162" t="s">
        <v>409</v>
      </c>
      <c r="F10" s="165" t="s">
        <v>410</v>
      </c>
      <c r="G10" s="162" t="s">
        <v>411</v>
      </c>
      <c r="H10" s="165" t="s">
        <v>412</v>
      </c>
      <c r="I10" s="12"/>
    </row>
    <row r="11" spans="1:11" ht="12" customHeight="1">
      <c r="A11" s="151"/>
      <c r="B11" s="151"/>
      <c r="C11" s="161"/>
      <c r="D11" s="163"/>
      <c r="E11" s="163"/>
      <c r="F11" s="166"/>
      <c r="G11" s="163"/>
      <c r="H11" s="166"/>
      <c r="I11" s="13"/>
    </row>
    <row r="12" spans="1:11" ht="27.75" customHeight="1">
      <c r="A12" s="151"/>
      <c r="B12" s="151"/>
      <c r="C12" s="161"/>
      <c r="D12" s="164"/>
      <c r="E12" s="164"/>
      <c r="F12" s="166"/>
      <c r="G12" s="164"/>
      <c r="H12" s="166"/>
      <c r="I12" s="13"/>
    </row>
    <row r="13" spans="1:11" ht="14.25" customHeight="1" thickBot="1">
      <c r="A13" s="91">
        <v>1</v>
      </c>
      <c r="B13" s="93">
        <v>2</v>
      </c>
      <c r="C13" s="97">
        <v>3</v>
      </c>
      <c r="D13" s="15">
        <v>2</v>
      </c>
      <c r="E13" s="93">
        <v>4</v>
      </c>
      <c r="F13" s="94" t="s">
        <v>10</v>
      </c>
      <c r="G13" s="94" t="s">
        <v>10</v>
      </c>
      <c r="H13" s="94" t="s">
        <v>413</v>
      </c>
      <c r="I13" s="13"/>
    </row>
    <row r="14" spans="1:11" ht="17.25" customHeight="1">
      <c r="A14" s="101" t="s">
        <v>13</v>
      </c>
      <c r="B14" s="102" t="s">
        <v>14</v>
      </c>
      <c r="C14" s="106" t="s">
        <v>12</v>
      </c>
      <c r="D14" s="103" t="s">
        <v>13</v>
      </c>
      <c r="E14" s="132">
        <f>E16+E93</f>
        <v>16776048.310000001</v>
      </c>
      <c r="F14" s="132">
        <f>F16+F93</f>
        <v>43034139.400000006</v>
      </c>
      <c r="G14" s="133">
        <f>G16+G93</f>
        <v>620965.16</v>
      </c>
      <c r="H14" s="133">
        <f>H16+H93</f>
        <v>8187387.6799999988</v>
      </c>
      <c r="I14" s="92"/>
      <c r="K14" s="149"/>
    </row>
    <row r="15" spans="1:11" ht="15" hidden="1" customHeight="1">
      <c r="A15" s="99"/>
      <c r="B15" s="100"/>
      <c r="C15" s="98" t="s">
        <v>15</v>
      </c>
      <c r="D15" s="95"/>
      <c r="E15" s="134"/>
      <c r="F15" s="135"/>
      <c r="G15" s="136"/>
      <c r="H15" s="136"/>
      <c r="I15" s="92"/>
    </row>
    <row r="16" spans="1:11">
      <c r="A16" s="104" t="s">
        <v>13</v>
      </c>
      <c r="B16" s="109" t="s">
        <v>17</v>
      </c>
      <c r="C16" s="111" t="s">
        <v>16</v>
      </c>
      <c r="D16" s="105" t="s">
        <v>13</v>
      </c>
      <c r="E16" s="137">
        <f>E17+E22+E28+E32+E40+E43+E55+E63+E76+E84</f>
        <v>0</v>
      </c>
      <c r="F16" s="137">
        <f>F17+F22+F28+F32+F40+F43+F55+F63+F76+F84</f>
        <v>22632000</v>
      </c>
      <c r="G16" s="138">
        <f>G17+G22+G28+G32+G40+G43+G55+G63+G76+G84</f>
        <v>0</v>
      </c>
      <c r="H16" s="138">
        <f>H17+H22+H28+H32+H40+H43+H55+H63+H76+H84</f>
        <v>7528943.0399999991</v>
      </c>
      <c r="I16" s="92"/>
    </row>
    <row r="17" spans="1:9">
      <c r="A17" s="115" t="s">
        <v>13</v>
      </c>
      <c r="B17" s="116" t="s">
        <v>19</v>
      </c>
      <c r="C17" s="117" t="s">
        <v>18</v>
      </c>
      <c r="D17" s="118" t="s">
        <v>13</v>
      </c>
      <c r="E17" s="139">
        <f>E18</f>
        <v>0</v>
      </c>
      <c r="F17" s="139">
        <f>F18</f>
        <v>6242000</v>
      </c>
      <c r="G17" s="140">
        <f>G18</f>
        <v>0</v>
      </c>
      <c r="H17" s="140">
        <f>H18</f>
        <v>2361658.6799999997</v>
      </c>
      <c r="I17" s="92"/>
    </row>
    <row r="18" spans="1:9">
      <c r="A18" s="119" t="s">
        <v>13</v>
      </c>
      <c r="B18" s="120" t="s">
        <v>21</v>
      </c>
      <c r="C18" s="121" t="s">
        <v>20</v>
      </c>
      <c r="D18" s="122" t="s">
        <v>13</v>
      </c>
      <c r="E18" s="141">
        <f>E19+E20+E21</f>
        <v>0</v>
      </c>
      <c r="F18" s="141">
        <f>F19+F20+F21</f>
        <v>6242000</v>
      </c>
      <c r="G18" s="142">
        <f>G19+G20+G21</f>
        <v>0</v>
      </c>
      <c r="H18" s="142">
        <f>H19+H20+H21</f>
        <v>2361658.6799999997</v>
      </c>
      <c r="I18" s="92"/>
    </row>
    <row r="19" spans="1:9" ht="57">
      <c r="A19" s="21" t="s">
        <v>13</v>
      </c>
      <c r="B19" s="110" t="s">
        <v>23</v>
      </c>
      <c r="C19" s="112" t="s">
        <v>22</v>
      </c>
      <c r="D19" s="96" t="s">
        <v>13</v>
      </c>
      <c r="E19" s="143"/>
      <c r="F19" s="144">
        <v>6201000</v>
      </c>
      <c r="G19" s="144"/>
      <c r="H19" s="144">
        <f>2296901.67+10850.78+49998.98</f>
        <v>2357751.4299999997</v>
      </c>
      <c r="I19" s="92"/>
    </row>
    <row r="20" spans="1:9" ht="69" customHeight="1">
      <c r="A20" s="21" t="s">
        <v>13</v>
      </c>
      <c r="B20" s="110" t="s">
        <v>26</v>
      </c>
      <c r="C20" s="112" t="s">
        <v>25</v>
      </c>
      <c r="D20" s="96" t="s">
        <v>13</v>
      </c>
      <c r="E20" s="143"/>
      <c r="F20" s="144"/>
      <c r="G20" s="144"/>
      <c r="H20" s="144">
        <f>85.94</f>
        <v>85.94</v>
      </c>
      <c r="I20" s="92"/>
    </row>
    <row r="21" spans="1:9" ht="34.5">
      <c r="A21" s="21" t="s">
        <v>13</v>
      </c>
      <c r="B21" s="110" t="s">
        <v>28</v>
      </c>
      <c r="C21" s="112" t="s">
        <v>27</v>
      </c>
      <c r="D21" s="96" t="s">
        <v>13</v>
      </c>
      <c r="E21" s="143"/>
      <c r="F21" s="144">
        <v>41000</v>
      </c>
      <c r="G21" s="144"/>
      <c r="H21" s="144">
        <f>3567.23+54.08+200</f>
        <v>3821.31</v>
      </c>
      <c r="I21" s="92"/>
    </row>
    <row r="22" spans="1:9" ht="23.25">
      <c r="A22" s="115" t="s">
        <v>13</v>
      </c>
      <c r="B22" s="116" t="s">
        <v>30</v>
      </c>
      <c r="C22" s="117" t="s">
        <v>29</v>
      </c>
      <c r="D22" s="118" t="s">
        <v>13</v>
      </c>
      <c r="E22" s="139">
        <f>E23</f>
        <v>0</v>
      </c>
      <c r="F22" s="140">
        <f>F23</f>
        <v>1458000</v>
      </c>
      <c r="G22" s="140">
        <f>G23</f>
        <v>0</v>
      </c>
      <c r="H22" s="140">
        <f>H23</f>
        <v>752618.31</v>
      </c>
      <c r="I22" s="92"/>
    </row>
    <row r="23" spans="1:9" ht="23.25">
      <c r="A23" s="119" t="s">
        <v>13</v>
      </c>
      <c r="B23" s="120" t="s">
        <v>32</v>
      </c>
      <c r="C23" s="121" t="s">
        <v>31</v>
      </c>
      <c r="D23" s="122" t="s">
        <v>13</v>
      </c>
      <c r="E23" s="141">
        <f>E24+E25+E26+E27</f>
        <v>0</v>
      </c>
      <c r="F23" s="142">
        <f>F24+F25+F26+F27</f>
        <v>1458000</v>
      </c>
      <c r="G23" s="142">
        <f>G24+G25+G26+G27</f>
        <v>0</v>
      </c>
      <c r="H23" s="142">
        <f>H24+H25+H26+H27</f>
        <v>752618.31</v>
      </c>
      <c r="I23" s="92"/>
    </row>
    <row r="24" spans="1:9" ht="57">
      <c r="A24" s="21" t="s">
        <v>13</v>
      </c>
      <c r="B24" s="110" t="s">
        <v>34</v>
      </c>
      <c r="C24" s="112" t="s">
        <v>33</v>
      </c>
      <c r="D24" s="96" t="s">
        <v>13</v>
      </c>
      <c r="E24" s="143"/>
      <c r="F24" s="144">
        <v>536000</v>
      </c>
      <c r="G24" s="144"/>
      <c r="H24" s="144">
        <v>341657.07</v>
      </c>
      <c r="I24" s="92"/>
    </row>
    <row r="25" spans="1:9" ht="68.25">
      <c r="A25" s="21" t="s">
        <v>13</v>
      </c>
      <c r="B25" s="110" t="s">
        <v>36</v>
      </c>
      <c r="C25" s="112" t="s">
        <v>35</v>
      </c>
      <c r="D25" s="96" t="s">
        <v>13</v>
      </c>
      <c r="E25" s="143"/>
      <c r="F25" s="144">
        <v>7000</v>
      </c>
      <c r="G25" s="144"/>
      <c r="H25" s="144">
        <v>2592.1799999999998</v>
      </c>
      <c r="I25" s="92"/>
    </row>
    <row r="26" spans="1:9" ht="57">
      <c r="A26" s="21" t="s">
        <v>13</v>
      </c>
      <c r="B26" s="110" t="s">
        <v>38</v>
      </c>
      <c r="C26" s="112" t="s">
        <v>37</v>
      </c>
      <c r="D26" s="96" t="s">
        <v>13</v>
      </c>
      <c r="E26" s="143"/>
      <c r="F26" s="144">
        <v>915000</v>
      </c>
      <c r="G26" s="144"/>
      <c r="H26" s="144">
        <v>473447.04</v>
      </c>
      <c r="I26" s="92"/>
    </row>
    <row r="27" spans="1:9" ht="57">
      <c r="A27" s="21" t="s">
        <v>13</v>
      </c>
      <c r="B27" s="110" t="s">
        <v>40</v>
      </c>
      <c r="C27" s="112" t="s">
        <v>39</v>
      </c>
      <c r="D27" s="96" t="s">
        <v>13</v>
      </c>
      <c r="E27" s="143"/>
      <c r="F27" s="144"/>
      <c r="G27" s="144"/>
      <c r="H27" s="144">
        <v>-65077.98</v>
      </c>
      <c r="I27" s="92"/>
    </row>
    <row r="28" spans="1:9">
      <c r="A28" s="115" t="s">
        <v>13</v>
      </c>
      <c r="B28" s="116" t="s">
        <v>42</v>
      </c>
      <c r="C28" s="117" t="s">
        <v>41</v>
      </c>
      <c r="D28" s="118" t="s">
        <v>13</v>
      </c>
      <c r="E28" s="139">
        <f>E29</f>
        <v>0</v>
      </c>
      <c r="F28" s="140">
        <f>F29</f>
        <v>29000</v>
      </c>
      <c r="G28" s="140">
        <f>G29</f>
        <v>0</v>
      </c>
      <c r="H28" s="140">
        <f>H29</f>
        <v>30541.83</v>
      </c>
      <c r="I28" s="92"/>
    </row>
    <row r="29" spans="1:9">
      <c r="A29" s="119" t="s">
        <v>13</v>
      </c>
      <c r="B29" s="120" t="s">
        <v>44</v>
      </c>
      <c r="C29" s="121" t="s">
        <v>43</v>
      </c>
      <c r="D29" s="122" t="s">
        <v>13</v>
      </c>
      <c r="E29" s="141">
        <f>E30+E31</f>
        <v>0</v>
      </c>
      <c r="F29" s="142">
        <f>F30+F31</f>
        <v>29000</v>
      </c>
      <c r="G29" s="142">
        <f>G30+G31</f>
        <v>0</v>
      </c>
      <c r="H29" s="142">
        <f>H30+H31</f>
        <v>30541.83</v>
      </c>
      <c r="I29" s="92"/>
    </row>
    <row r="30" spans="1:9">
      <c r="A30" s="21" t="s">
        <v>13</v>
      </c>
      <c r="B30" s="110" t="s">
        <v>45</v>
      </c>
      <c r="C30" s="112" t="s">
        <v>43</v>
      </c>
      <c r="D30" s="96" t="s">
        <v>13</v>
      </c>
      <c r="E30" s="143"/>
      <c r="F30" s="144">
        <v>29000</v>
      </c>
      <c r="G30" s="144"/>
      <c r="H30" s="144">
        <f>30008.5+533.33</f>
        <v>30541.83</v>
      </c>
      <c r="I30" s="92"/>
    </row>
    <row r="31" spans="1:9" ht="23.25">
      <c r="A31" s="21" t="s">
        <v>13</v>
      </c>
      <c r="B31" s="110" t="s">
        <v>47</v>
      </c>
      <c r="C31" s="112" t="s">
        <v>46</v>
      </c>
      <c r="D31" s="96" t="s">
        <v>13</v>
      </c>
      <c r="E31" s="143"/>
      <c r="F31" s="144"/>
      <c r="G31" s="144"/>
      <c r="H31" s="144"/>
      <c r="I31" s="92"/>
    </row>
    <row r="32" spans="1:9">
      <c r="A32" s="115" t="s">
        <v>13</v>
      </c>
      <c r="B32" s="116" t="s">
        <v>49</v>
      </c>
      <c r="C32" s="117" t="s">
        <v>48</v>
      </c>
      <c r="D32" s="118" t="s">
        <v>13</v>
      </c>
      <c r="E32" s="139">
        <f>E33+E35</f>
        <v>0</v>
      </c>
      <c r="F32" s="140">
        <f>F33+F35</f>
        <v>12036000</v>
      </c>
      <c r="G32" s="140">
        <f>G33+G35</f>
        <v>0</v>
      </c>
      <c r="H32" s="140">
        <f>H33+H35</f>
        <v>2693455.1999999997</v>
      </c>
      <c r="I32" s="92"/>
    </row>
    <row r="33" spans="1:9">
      <c r="A33" s="124" t="s">
        <v>13</v>
      </c>
      <c r="B33" s="125" t="s">
        <v>51</v>
      </c>
      <c r="C33" s="126" t="s">
        <v>50</v>
      </c>
      <c r="D33" s="127" t="s">
        <v>13</v>
      </c>
      <c r="E33" s="141">
        <f>E34</f>
        <v>0</v>
      </c>
      <c r="F33" s="142">
        <f>F34</f>
        <v>810000</v>
      </c>
      <c r="G33" s="142">
        <f>G34</f>
        <v>0</v>
      </c>
      <c r="H33" s="142">
        <f>H34</f>
        <v>11572.050000000001</v>
      </c>
      <c r="I33" s="92"/>
    </row>
    <row r="34" spans="1:9" ht="34.5">
      <c r="A34" s="21" t="s">
        <v>13</v>
      </c>
      <c r="B34" s="110" t="s">
        <v>53</v>
      </c>
      <c r="C34" s="112" t="s">
        <v>52</v>
      </c>
      <c r="D34" s="96" t="s">
        <v>13</v>
      </c>
      <c r="E34" s="143"/>
      <c r="F34" s="144">
        <v>810000</v>
      </c>
      <c r="G34" s="144"/>
      <c r="H34" s="144">
        <f>10786.12+785.93</f>
        <v>11572.050000000001</v>
      </c>
      <c r="I34" s="92"/>
    </row>
    <row r="35" spans="1:9">
      <c r="A35" s="124" t="s">
        <v>13</v>
      </c>
      <c r="B35" s="125" t="s">
        <v>55</v>
      </c>
      <c r="C35" s="126" t="s">
        <v>54</v>
      </c>
      <c r="D35" s="127" t="s">
        <v>13</v>
      </c>
      <c r="E35" s="141">
        <f>E36+E38</f>
        <v>0</v>
      </c>
      <c r="F35" s="142">
        <f>F36+F38</f>
        <v>11226000</v>
      </c>
      <c r="G35" s="142">
        <f>G36+G38</f>
        <v>0</v>
      </c>
      <c r="H35" s="142">
        <f>H36+H38</f>
        <v>2681883.15</v>
      </c>
      <c r="I35" s="92"/>
    </row>
    <row r="36" spans="1:9">
      <c r="A36" s="21" t="s">
        <v>13</v>
      </c>
      <c r="B36" s="110" t="s">
        <v>57</v>
      </c>
      <c r="C36" s="112" t="s">
        <v>56</v>
      </c>
      <c r="D36" s="96" t="s">
        <v>13</v>
      </c>
      <c r="E36" s="143">
        <f>E37</f>
        <v>0</v>
      </c>
      <c r="F36" s="145">
        <f>F37</f>
        <v>6445000</v>
      </c>
      <c r="G36" s="145">
        <f>G37</f>
        <v>0</v>
      </c>
      <c r="H36" s="145">
        <f>H37</f>
        <v>2207256.5499999998</v>
      </c>
      <c r="I36" s="92"/>
    </row>
    <row r="37" spans="1:9" ht="23.25">
      <c r="A37" s="21" t="s">
        <v>13</v>
      </c>
      <c r="B37" s="110" t="s">
        <v>59</v>
      </c>
      <c r="C37" s="112" t="s">
        <v>58</v>
      </c>
      <c r="D37" s="96" t="s">
        <v>13</v>
      </c>
      <c r="E37" s="143"/>
      <c r="F37" s="144">
        <v>6445000</v>
      </c>
      <c r="G37" s="144"/>
      <c r="H37" s="144">
        <f>2183056+23200.55+1000</f>
        <v>2207256.5499999998</v>
      </c>
      <c r="I37" s="92"/>
    </row>
    <row r="38" spans="1:9">
      <c r="A38" s="21" t="s">
        <v>13</v>
      </c>
      <c r="B38" s="110" t="s">
        <v>61</v>
      </c>
      <c r="C38" s="112" t="s">
        <v>60</v>
      </c>
      <c r="D38" s="96" t="s">
        <v>13</v>
      </c>
      <c r="E38" s="143">
        <f>E39</f>
        <v>0</v>
      </c>
      <c r="F38" s="145">
        <f>F39</f>
        <v>4781000</v>
      </c>
      <c r="G38" s="145">
        <f>G39</f>
        <v>0</v>
      </c>
      <c r="H38" s="145">
        <f>H39</f>
        <v>474626.6</v>
      </c>
      <c r="I38" s="92"/>
    </row>
    <row r="39" spans="1:9" ht="23.25">
      <c r="A39" s="21" t="s">
        <v>13</v>
      </c>
      <c r="B39" s="110" t="s">
        <v>63</v>
      </c>
      <c r="C39" s="112" t="s">
        <v>62</v>
      </c>
      <c r="D39" s="96" t="s">
        <v>13</v>
      </c>
      <c r="E39" s="143"/>
      <c r="F39" s="144">
        <v>4781000</v>
      </c>
      <c r="G39" s="144"/>
      <c r="H39" s="144">
        <f>463694.61+10931.99</f>
        <v>474626.6</v>
      </c>
      <c r="I39" s="92"/>
    </row>
    <row r="40" spans="1:9">
      <c r="A40" s="115" t="s">
        <v>13</v>
      </c>
      <c r="B40" s="116" t="s">
        <v>65</v>
      </c>
      <c r="C40" s="117" t="s">
        <v>64</v>
      </c>
      <c r="D40" s="118" t="s">
        <v>13</v>
      </c>
      <c r="E40" s="139">
        <f t="shared" ref="E40:H41" si="0">E41</f>
        <v>0</v>
      </c>
      <c r="F40" s="140">
        <f t="shared" si="0"/>
        <v>0</v>
      </c>
      <c r="G40" s="140">
        <f t="shared" si="0"/>
        <v>0</v>
      </c>
      <c r="H40" s="140">
        <f t="shared" si="0"/>
        <v>0</v>
      </c>
      <c r="I40" s="92"/>
    </row>
    <row r="41" spans="1:9" ht="34.5">
      <c r="A41" s="119" t="s">
        <v>13</v>
      </c>
      <c r="B41" s="120" t="s">
        <v>67</v>
      </c>
      <c r="C41" s="121" t="s">
        <v>66</v>
      </c>
      <c r="D41" s="122" t="s">
        <v>13</v>
      </c>
      <c r="E41" s="141">
        <f t="shared" si="0"/>
        <v>0</v>
      </c>
      <c r="F41" s="142">
        <f t="shared" si="0"/>
        <v>0</v>
      </c>
      <c r="G41" s="142">
        <f t="shared" si="0"/>
        <v>0</v>
      </c>
      <c r="H41" s="142">
        <f t="shared" si="0"/>
        <v>0</v>
      </c>
      <c r="I41" s="92"/>
    </row>
    <row r="42" spans="1:9" ht="57">
      <c r="A42" s="21" t="s">
        <v>13</v>
      </c>
      <c r="B42" s="110" t="s">
        <v>69</v>
      </c>
      <c r="C42" s="112" t="s">
        <v>68</v>
      </c>
      <c r="D42" s="96" t="s">
        <v>13</v>
      </c>
      <c r="E42" s="143"/>
      <c r="F42" s="144"/>
      <c r="G42" s="144"/>
      <c r="H42" s="144"/>
      <c r="I42" s="92"/>
    </row>
    <row r="43" spans="1:9" ht="34.5">
      <c r="A43" s="115" t="s">
        <v>13</v>
      </c>
      <c r="B43" s="116" t="s">
        <v>71</v>
      </c>
      <c r="C43" s="117" t="s">
        <v>70</v>
      </c>
      <c r="D43" s="118" t="s">
        <v>13</v>
      </c>
      <c r="E43" s="139">
        <f>E44+E49+E52</f>
        <v>0</v>
      </c>
      <c r="F43" s="140">
        <f>F44+F49+F52</f>
        <v>1925000</v>
      </c>
      <c r="G43" s="140">
        <f>G44+G49+G52</f>
        <v>0</v>
      </c>
      <c r="H43" s="140">
        <f>H44+H49+H52</f>
        <v>826699.3</v>
      </c>
      <c r="I43" s="92"/>
    </row>
    <row r="44" spans="1:9" ht="68.25">
      <c r="A44" s="124" t="s">
        <v>13</v>
      </c>
      <c r="B44" s="125" t="s">
        <v>73</v>
      </c>
      <c r="C44" s="126" t="s">
        <v>72</v>
      </c>
      <c r="D44" s="127" t="s">
        <v>13</v>
      </c>
      <c r="E44" s="141">
        <f>E45+E47</f>
        <v>0</v>
      </c>
      <c r="F44" s="142">
        <f>F45+F47</f>
        <v>1305000</v>
      </c>
      <c r="G44" s="142">
        <f>G45+G47</f>
        <v>0</v>
      </c>
      <c r="H44" s="146">
        <f>H45</f>
        <v>595718.15</v>
      </c>
      <c r="I44" s="92"/>
    </row>
    <row r="45" spans="1:9" ht="45.75">
      <c r="A45" s="21" t="s">
        <v>13</v>
      </c>
      <c r="B45" s="110" t="s">
        <v>75</v>
      </c>
      <c r="C45" s="112" t="s">
        <v>74</v>
      </c>
      <c r="D45" s="96" t="s">
        <v>13</v>
      </c>
      <c r="E45" s="143">
        <f>E46</f>
        <v>0</v>
      </c>
      <c r="F45" s="145">
        <f>F46</f>
        <v>1305000</v>
      </c>
      <c r="G45" s="145">
        <f>G46</f>
        <v>0</v>
      </c>
      <c r="H45" s="145">
        <f>H46</f>
        <v>595718.15</v>
      </c>
      <c r="I45" s="92"/>
    </row>
    <row r="46" spans="1:9" ht="57">
      <c r="A46" s="21" t="s">
        <v>13</v>
      </c>
      <c r="B46" s="110" t="s">
        <v>77</v>
      </c>
      <c r="C46" s="112" t="s">
        <v>76</v>
      </c>
      <c r="D46" s="96" t="s">
        <v>13</v>
      </c>
      <c r="E46" s="143"/>
      <c r="F46" s="144">
        <v>1305000</v>
      </c>
      <c r="G46" s="144"/>
      <c r="H46" s="144">
        <f>595718.16-0.01</f>
        <v>595718.15</v>
      </c>
      <c r="I46" s="92"/>
    </row>
    <row r="47" spans="1:9" ht="57">
      <c r="A47" s="21" t="s">
        <v>13</v>
      </c>
      <c r="B47" s="110" t="s">
        <v>79</v>
      </c>
      <c r="C47" s="112" t="s">
        <v>78</v>
      </c>
      <c r="D47" s="96" t="s">
        <v>13</v>
      </c>
      <c r="E47" s="143">
        <f>E48</f>
        <v>0</v>
      </c>
      <c r="F47" s="145">
        <f>F48</f>
        <v>0</v>
      </c>
      <c r="G47" s="145">
        <f>G48</f>
        <v>0</v>
      </c>
      <c r="H47" s="145">
        <f>H48</f>
        <v>0</v>
      </c>
      <c r="I47" s="92"/>
    </row>
    <row r="48" spans="1:9" ht="57">
      <c r="A48" s="21" t="s">
        <v>13</v>
      </c>
      <c r="B48" s="110" t="s">
        <v>81</v>
      </c>
      <c r="C48" s="112" t="s">
        <v>80</v>
      </c>
      <c r="D48" s="96" t="s">
        <v>13</v>
      </c>
      <c r="E48" s="143"/>
      <c r="F48" s="144"/>
      <c r="G48" s="144"/>
      <c r="H48" s="144"/>
      <c r="I48" s="92"/>
    </row>
    <row r="49" spans="1:9" ht="23.25">
      <c r="A49" s="119" t="s">
        <v>13</v>
      </c>
      <c r="B49" s="125" t="s">
        <v>443</v>
      </c>
      <c r="C49" s="121" t="s">
        <v>446</v>
      </c>
      <c r="D49" s="122"/>
      <c r="E49" s="141">
        <f t="shared" ref="E49:H50" si="1">E50</f>
        <v>0</v>
      </c>
      <c r="F49" s="142">
        <f t="shared" si="1"/>
        <v>0</v>
      </c>
      <c r="G49" s="142">
        <f t="shared" si="1"/>
        <v>0</v>
      </c>
      <c r="H49" s="142">
        <f t="shared" si="1"/>
        <v>0</v>
      </c>
      <c r="I49" s="92"/>
    </row>
    <row r="50" spans="1:9" ht="34.5">
      <c r="A50" s="21" t="s">
        <v>13</v>
      </c>
      <c r="B50" s="123" t="s">
        <v>444</v>
      </c>
      <c r="C50" s="112" t="s">
        <v>447</v>
      </c>
      <c r="D50" s="96"/>
      <c r="E50" s="143">
        <f t="shared" si="1"/>
        <v>0</v>
      </c>
      <c r="F50" s="145">
        <f t="shared" si="1"/>
        <v>0</v>
      </c>
      <c r="G50" s="145">
        <f t="shared" si="1"/>
        <v>0</v>
      </c>
      <c r="H50" s="145">
        <f t="shared" si="1"/>
        <v>0</v>
      </c>
      <c r="I50" s="92"/>
    </row>
    <row r="51" spans="1:9" ht="34.5">
      <c r="A51" s="21" t="s">
        <v>13</v>
      </c>
      <c r="B51" s="123" t="s">
        <v>445</v>
      </c>
      <c r="C51" s="112" t="s">
        <v>448</v>
      </c>
      <c r="D51" s="96"/>
      <c r="E51" s="143"/>
      <c r="F51" s="144"/>
      <c r="G51" s="144"/>
      <c r="H51" s="144"/>
      <c r="I51" s="92"/>
    </row>
    <row r="52" spans="1:9" ht="64.5" customHeight="1">
      <c r="A52" s="124" t="s">
        <v>13</v>
      </c>
      <c r="B52" s="125" t="s">
        <v>83</v>
      </c>
      <c r="C52" s="126" t="s">
        <v>82</v>
      </c>
      <c r="D52" s="127" t="s">
        <v>13</v>
      </c>
      <c r="E52" s="141">
        <f t="shared" ref="E52:H53" si="2">E53</f>
        <v>0</v>
      </c>
      <c r="F52" s="142">
        <f t="shared" si="2"/>
        <v>620000</v>
      </c>
      <c r="G52" s="142">
        <f t="shared" si="2"/>
        <v>0</v>
      </c>
      <c r="H52" s="142">
        <f t="shared" si="2"/>
        <v>230981.15</v>
      </c>
      <c r="I52" s="92"/>
    </row>
    <row r="53" spans="1:9" ht="68.25">
      <c r="A53" s="21" t="s">
        <v>13</v>
      </c>
      <c r="B53" s="110" t="s">
        <v>85</v>
      </c>
      <c r="C53" s="112" t="s">
        <v>84</v>
      </c>
      <c r="D53" s="96" t="s">
        <v>13</v>
      </c>
      <c r="E53" s="143">
        <f t="shared" si="2"/>
        <v>0</v>
      </c>
      <c r="F53" s="145">
        <f t="shared" si="2"/>
        <v>620000</v>
      </c>
      <c r="G53" s="145">
        <f t="shared" si="2"/>
        <v>0</v>
      </c>
      <c r="H53" s="145">
        <f t="shared" si="2"/>
        <v>230981.15</v>
      </c>
      <c r="I53" s="92"/>
    </row>
    <row r="54" spans="1:9" ht="57">
      <c r="A54" s="21" t="s">
        <v>13</v>
      </c>
      <c r="B54" s="110" t="s">
        <v>87</v>
      </c>
      <c r="C54" s="112" t="s">
        <v>86</v>
      </c>
      <c r="D54" s="96" t="s">
        <v>13</v>
      </c>
      <c r="E54" s="143"/>
      <c r="F54" s="144">
        <v>620000</v>
      </c>
      <c r="G54" s="144"/>
      <c r="H54" s="144">
        <f>230981.15</f>
        <v>230981.15</v>
      </c>
      <c r="I54" s="92"/>
    </row>
    <row r="55" spans="1:9" ht="23.25">
      <c r="A55" s="115" t="s">
        <v>13</v>
      </c>
      <c r="B55" s="116" t="s">
        <v>89</v>
      </c>
      <c r="C55" s="117" t="s">
        <v>88</v>
      </c>
      <c r="D55" s="118" t="s">
        <v>13</v>
      </c>
      <c r="E55" s="139">
        <f>E56+E60</f>
        <v>0</v>
      </c>
      <c r="F55" s="140">
        <f>F56+F60</f>
        <v>30000</v>
      </c>
      <c r="G55" s="140">
        <f>G56+G60</f>
        <v>0</v>
      </c>
      <c r="H55" s="140">
        <f>H56+H60</f>
        <v>0</v>
      </c>
      <c r="I55" s="92"/>
    </row>
    <row r="56" spans="1:9">
      <c r="A56" s="119" t="s">
        <v>13</v>
      </c>
      <c r="B56" s="120" t="s">
        <v>91</v>
      </c>
      <c r="C56" s="121" t="s">
        <v>90</v>
      </c>
      <c r="D56" s="122" t="s">
        <v>13</v>
      </c>
      <c r="E56" s="141">
        <f t="shared" ref="E56:H58" si="3">E57</f>
        <v>0</v>
      </c>
      <c r="F56" s="142">
        <f t="shared" si="3"/>
        <v>30000</v>
      </c>
      <c r="G56" s="142">
        <f t="shared" si="3"/>
        <v>0</v>
      </c>
      <c r="H56" s="142">
        <f t="shared" si="3"/>
        <v>0</v>
      </c>
      <c r="I56" s="92"/>
    </row>
    <row r="57" spans="1:9">
      <c r="A57" s="21" t="s">
        <v>13</v>
      </c>
      <c r="B57" s="110" t="s">
        <v>93</v>
      </c>
      <c r="C57" s="112" t="s">
        <v>92</v>
      </c>
      <c r="D57" s="96" t="s">
        <v>13</v>
      </c>
      <c r="E57" s="143">
        <f t="shared" si="3"/>
        <v>0</v>
      </c>
      <c r="F57" s="145">
        <f t="shared" si="3"/>
        <v>30000</v>
      </c>
      <c r="G57" s="145">
        <f t="shared" si="3"/>
        <v>0</v>
      </c>
      <c r="H57" s="145">
        <f t="shared" si="3"/>
        <v>0</v>
      </c>
      <c r="I57" s="92"/>
    </row>
    <row r="58" spans="1:9" ht="23.25">
      <c r="A58" s="21" t="s">
        <v>13</v>
      </c>
      <c r="B58" s="110" t="s">
        <v>95</v>
      </c>
      <c r="C58" s="112" t="s">
        <v>94</v>
      </c>
      <c r="D58" s="96" t="s">
        <v>13</v>
      </c>
      <c r="E58" s="143">
        <f t="shared" si="3"/>
        <v>0</v>
      </c>
      <c r="F58" s="145">
        <f t="shared" si="3"/>
        <v>30000</v>
      </c>
      <c r="G58" s="145">
        <f t="shared" si="3"/>
        <v>0</v>
      </c>
      <c r="H58" s="145">
        <f t="shared" si="3"/>
        <v>0</v>
      </c>
      <c r="I58" s="92"/>
    </row>
    <row r="59" spans="1:9" ht="23.25">
      <c r="A59" s="21" t="s">
        <v>13</v>
      </c>
      <c r="B59" s="110" t="s">
        <v>96</v>
      </c>
      <c r="C59" s="112" t="s">
        <v>94</v>
      </c>
      <c r="D59" s="96" t="s">
        <v>13</v>
      </c>
      <c r="E59" s="143"/>
      <c r="F59" s="144">
        <v>30000</v>
      </c>
      <c r="G59" s="144"/>
      <c r="H59" s="144"/>
      <c r="I59" s="92"/>
    </row>
    <row r="60" spans="1:9">
      <c r="A60" s="119" t="s">
        <v>13</v>
      </c>
      <c r="B60" s="120" t="s">
        <v>98</v>
      </c>
      <c r="C60" s="121" t="s">
        <v>97</v>
      </c>
      <c r="D60" s="122" t="s">
        <v>13</v>
      </c>
      <c r="E60" s="141">
        <f t="shared" ref="E60:H61" si="4">E61</f>
        <v>0</v>
      </c>
      <c r="F60" s="142">
        <f t="shared" si="4"/>
        <v>0</v>
      </c>
      <c r="G60" s="142">
        <f t="shared" si="4"/>
        <v>0</v>
      </c>
      <c r="H60" s="142">
        <f t="shared" si="4"/>
        <v>0</v>
      </c>
      <c r="I60" s="92"/>
    </row>
    <row r="61" spans="1:9">
      <c r="A61" s="21" t="s">
        <v>13</v>
      </c>
      <c r="B61" s="110" t="s">
        <v>100</v>
      </c>
      <c r="C61" s="112" t="s">
        <v>99</v>
      </c>
      <c r="D61" s="96" t="s">
        <v>13</v>
      </c>
      <c r="E61" s="143">
        <f t="shared" si="4"/>
        <v>0</v>
      </c>
      <c r="F61" s="145">
        <f t="shared" si="4"/>
        <v>0</v>
      </c>
      <c r="G61" s="145">
        <f t="shared" si="4"/>
        <v>0</v>
      </c>
      <c r="H61" s="145">
        <f t="shared" si="4"/>
        <v>0</v>
      </c>
      <c r="I61" s="92"/>
    </row>
    <row r="62" spans="1:9" ht="23.25">
      <c r="A62" s="21" t="s">
        <v>13</v>
      </c>
      <c r="B62" s="110" t="s">
        <v>102</v>
      </c>
      <c r="C62" s="112" t="s">
        <v>101</v>
      </c>
      <c r="D62" s="96" t="s">
        <v>13</v>
      </c>
      <c r="E62" s="143"/>
      <c r="F62" s="144"/>
      <c r="G62" s="144"/>
      <c r="H62" s="144"/>
      <c r="I62" s="92"/>
    </row>
    <row r="63" spans="1:9" ht="23.25">
      <c r="A63" s="115" t="s">
        <v>13</v>
      </c>
      <c r="B63" s="116" t="s">
        <v>104</v>
      </c>
      <c r="C63" s="117" t="s">
        <v>103</v>
      </c>
      <c r="D63" s="118" t="s">
        <v>13</v>
      </c>
      <c r="E63" s="139">
        <f>E64+E66+E71</f>
        <v>0</v>
      </c>
      <c r="F63" s="140">
        <f>F64+F66+F71</f>
        <v>650000</v>
      </c>
      <c r="G63" s="140">
        <f>G64+G66+G71</f>
        <v>0</v>
      </c>
      <c r="H63" s="140">
        <f>H64+H66+H71</f>
        <v>779435.66</v>
      </c>
      <c r="I63" s="92"/>
    </row>
    <row r="64" spans="1:9">
      <c r="A64" s="124" t="s">
        <v>13</v>
      </c>
      <c r="B64" s="125" t="s">
        <v>106</v>
      </c>
      <c r="C64" s="126" t="s">
        <v>105</v>
      </c>
      <c r="D64" s="127" t="s">
        <v>13</v>
      </c>
      <c r="E64" s="141">
        <f>E65</f>
        <v>0</v>
      </c>
      <c r="F64" s="142">
        <f>F65</f>
        <v>0</v>
      </c>
      <c r="G64" s="142">
        <f>G65</f>
        <v>0</v>
      </c>
      <c r="H64" s="142">
        <f>H65</f>
        <v>0</v>
      </c>
      <c r="I64" s="92"/>
    </row>
    <row r="65" spans="1:9" ht="23.25">
      <c r="A65" s="21" t="s">
        <v>13</v>
      </c>
      <c r="B65" s="110" t="s">
        <v>108</v>
      </c>
      <c r="C65" s="112" t="s">
        <v>107</v>
      </c>
      <c r="D65" s="96" t="s">
        <v>13</v>
      </c>
      <c r="E65" s="143"/>
      <c r="F65" s="144"/>
      <c r="G65" s="144"/>
      <c r="H65" s="144"/>
      <c r="I65" s="92"/>
    </row>
    <row r="66" spans="1:9" ht="57">
      <c r="A66" s="119" t="s">
        <v>13</v>
      </c>
      <c r="B66" s="120" t="s">
        <v>110</v>
      </c>
      <c r="C66" s="121" t="s">
        <v>109</v>
      </c>
      <c r="D66" s="122" t="s">
        <v>13</v>
      </c>
      <c r="E66" s="141">
        <f>E67+E69</f>
        <v>0</v>
      </c>
      <c r="F66" s="142">
        <f>F67+F69</f>
        <v>600000</v>
      </c>
      <c r="G66" s="142">
        <f>G67+G69</f>
        <v>0</v>
      </c>
      <c r="H66" s="142">
        <f>H67+H69</f>
        <v>694518.86</v>
      </c>
      <c r="I66" s="92"/>
    </row>
    <row r="67" spans="1:9" ht="68.25" customHeight="1">
      <c r="A67" s="21" t="s">
        <v>13</v>
      </c>
      <c r="B67" s="110" t="s">
        <v>112</v>
      </c>
      <c r="C67" s="112" t="s">
        <v>111</v>
      </c>
      <c r="D67" s="96" t="s">
        <v>13</v>
      </c>
      <c r="E67" s="143">
        <f t="shared" ref="E67:H67" si="5">E68</f>
        <v>0</v>
      </c>
      <c r="F67" s="145">
        <f t="shared" si="5"/>
        <v>600000</v>
      </c>
      <c r="G67" s="145">
        <f t="shared" si="5"/>
        <v>0</v>
      </c>
      <c r="H67" s="145">
        <f t="shared" si="5"/>
        <v>694518.86</v>
      </c>
      <c r="I67" s="92"/>
    </row>
    <row r="68" spans="1:9" ht="68.25">
      <c r="A68" s="21" t="s">
        <v>13</v>
      </c>
      <c r="B68" s="110" t="s">
        <v>114</v>
      </c>
      <c r="C68" s="112" t="s">
        <v>113</v>
      </c>
      <c r="D68" s="96" t="s">
        <v>13</v>
      </c>
      <c r="E68" s="143"/>
      <c r="F68" s="144">
        <v>600000</v>
      </c>
      <c r="G68" s="144"/>
      <c r="H68" s="144">
        <v>694518.86</v>
      </c>
      <c r="I68" s="92"/>
    </row>
    <row r="69" spans="1:9" ht="68.25">
      <c r="A69" s="129" t="s">
        <v>13</v>
      </c>
      <c r="B69" s="130" t="s">
        <v>449</v>
      </c>
      <c r="C69" s="131" t="s">
        <v>451</v>
      </c>
      <c r="D69" s="96"/>
      <c r="E69" s="143">
        <f>E70</f>
        <v>0</v>
      </c>
      <c r="F69" s="145">
        <f>F70</f>
        <v>0</v>
      </c>
      <c r="G69" s="145">
        <f>G70</f>
        <v>0</v>
      </c>
      <c r="H69" s="145">
        <f>H70</f>
        <v>0</v>
      </c>
      <c r="I69" s="92"/>
    </row>
    <row r="70" spans="1:9" ht="68.25">
      <c r="A70" s="129" t="s">
        <v>13</v>
      </c>
      <c r="B70" s="130" t="s">
        <v>450</v>
      </c>
      <c r="C70" s="131" t="s">
        <v>452</v>
      </c>
      <c r="D70" s="96"/>
      <c r="E70" s="143"/>
      <c r="F70" s="144"/>
      <c r="G70" s="144"/>
      <c r="H70" s="144"/>
      <c r="I70" s="92"/>
    </row>
    <row r="71" spans="1:9" ht="23.25">
      <c r="A71" s="124" t="s">
        <v>13</v>
      </c>
      <c r="B71" s="125" t="s">
        <v>116</v>
      </c>
      <c r="C71" s="126" t="s">
        <v>115</v>
      </c>
      <c r="D71" s="127" t="s">
        <v>13</v>
      </c>
      <c r="E71" s="141">
        <f>E72+E74</f>
        <v>0</v>
      </c>
      <c r="F71" s="142">
        <f>F72+F74</f>
        <v>50000</v>
      </c>
      <c r="G71" s="142">
        <f>G72+G74</f>
        <v>0</v>
      </c>
      <c r="H71" s="142">
        <f>H72+H74</f>
        <v>84916.800000000003</v>
      </c>
      <c r="I71" s="92"/>
    </row>
    <row r="72" spans="1:9" ht="23.25">
      <c r="A72" s="21" t="s">
        <v>13</v>
      </c>
      <c r="B72" s="110" t="s">
        <v>118</v>
      </c>
      <c r="C72" s="112" t="s">
        <v>117</v>
      </c>
      <c r="D72" s="96" t="s">
        <v>13</v>
      </c>
      <c r="E72" s="143">
        <f>E73</f>
        <v>0</v>
      </c>
      <c r="F72" s="145">
        <f>F73</f>
        <v>50000</v>
      </c>
      <c r="G72" s="145">
        <f>G73</f>
        <v>0</v>
      </c>
      <c r="H72" s="145">
        <f>H73</f>
        <v>84916.800000000003</v>
      </c>
      <c r="I72" s="92"/>
    </row>
    <row r="73" spans="1:9" ht="34.5">
      <c r="A73" s="21" t="s">
        <v>13</v>
      </c>
      <c r="B73" s="110" t="s">
        <v>120</v>
      </c>
      <c r="C73" s="112" t="s">
        <v>119</v>
      </c>
      <c r="D73" s="96" t="s">
        <v>13</v>
      </c>
      <c r="E73" s="143"/>
      <c r="F73" s="144">
        <v>50000</v>
      </c>
      <c r="G73" s="144"/>
      <c r="H73" s="144">
        <v>84916.800000000003</v>
      </c>
      <c r="I73" s="92"/>
    </row>
    <row r="74" spans="1:9" ht="34.5">
      <c r="A74" s="21" t="s">
        <v>13</v>
      </c>
      <c r="B74" s="110" t="s">
        <v>122</v>
      </c>
      <c r="C74" s="112" t="s">
        <v>121</v>
      </c>
      <c r="D74" s="96" t="s">
        <v>13</v>
      </c>
      <c r="E74" s="143">
        <f>E75</f>
        <v>0</v>
      </c>
      <c r="F74" s="145">
        <f>F75</f>
        <v>0</v>
      </c>
      <c r="G74" s="145">
        <f>G75</f>
        <v>0</v>
      </c>
      <c r="H74" s="145">
        <f>H75</f>
        <v>0</v>
      </c>
      <c r="I74" s="92"/>
    </row>
    <row r="75" spans="1:9" ht="45.75">
      <c r="A75" s="21" t="s">
        <v>13</v>
      </c>
      <c r="B75" s="110" t="s">
        <v>124</v>
      </c>
      <c r="C75" s="112" t="s">
        <v>123</v>
      </c>
      <c r="D75" s="96" t="s">
        <v>13</v>
      </c>
      <c r="E75" s="143"/>
      <c r="F75" s="144"/>
      <c r="G75" s="144"/>
      <c r="H75" s="144"/>
      <c r="I75" s="92"/>
    </row>
    <row r="76" spans="1:9">
      <c r="A76" s="115" t="s">
        <v>13</v>
      </c>
      <c r="B76" s="116" t="s">
        <v>126</v>
      </c>
      <c r="C76" s="117" t="s">
        <v>125</v>
      </c>
      <c r="D76" s="118" t="s">
        <v>13</v>
      </c>
      <c r="E76" s="139">
        <f>E77+E80</f>
        <v>0</v>
      </c>
      <c r="F76" s="140">
        <f>F77+F80</f>
        <v>21000</v>
      </c>
      <c r="G76" s="140">
        <f>G77+G80</f>
        <v>0</v>
      </c>
      <c r="H76" s="140">
        <f>H77+H80</f>
        <v>8300</v>
      </c>
      <c r="I76" s="92"/>
    </row>
    <row r="77" spans="1:9" ht="45.75">
      <c r="A77" s="119" t="s">
        <v>13</v>
      </c>
      <c r="B77" s="120" t="s">
        <v>128</v>
      </c>
      <c r="C77" s="121" t="s">
        <v>127</v>
      </c>
      <c r="D77" s="122" t="s">
        <v>13</v>
      </c>
      <c r="E77" s="141">
        <f t="shared" ref="E77:H78" si="6">E78</f>
        <v>0</v>
      </c>
      <c r="F77" s="142">
        <f t="shared" si="6"/>
        <v>0</v>
      </c>
      <c r="G77" s="142">
        <f t="shared" si="6"/>
        <v>0</v>
      </c>
      <c r="H77" s="142">
        <f t="shared" si="6"/>
        <v>0</v>
      </c>
      <c r="I77" s="92"/>
    </row>
    <row r="78" spans="1:9" ht="57">
      <c r="A78" s="21" t="s">
        <v>13</v>
      </c>
      <c r="B78" s="110" t="s">
        <v>130</v>
      </c>
      <c r="C78" s="112" t="s">
        <v>129</v>
      </c>
      <c r="D78" s="96" t="s">
        <v>13</v>
      </c>
      <c r="E78" s="143">
        <f t="shared" si="6"/>
        <v>0</v>
      </c>
      <c r="F78" s="145">
        <f t="shared" si="6"/>
        <v>0</v>
      </c>
      <c r="G78" s="145">
        <f t="shared" si="6"/>
        <v>0</v>
      </c>
      <c r="H78" s="145">
        <f t="shared" si="6"/>
        <v>0</v>
      </c>
      <c r="I78" s="92"/>
    </row>
    <row r="79" spans="1:9" ht="79.5">
      <c r="A79" s="21" t="s">
        <v>13</v>
      </c>
      <c r="B79" s="110" t="s">
        <v>132</v>
      </c>
      <c r="C79" s="112" t="s">
        <v>131</v>
      </c>
      <c r="D79" s="96" t="s">
        <v>13</v>
      </c>
      <c r="E79" s="143"/>
      <c r="F79" s="144"/>
      <c r="G79" s="144"/>
      <c r="H79" s="144"/>
      <c r="I79" s="92"/>
    </row>
    <row r="80" spans="1:9" ht="23.25">
      <c r="A80" s="124" t="s">
        <v>13</v>
      </c>
      <c r="B80" s="125" t="s">
        <v>134</v>
      </c>
      <c r="C80" s="126" t="s">
        <v>133</v>
      </c>
      <c r="D80" s="128" t="s">
        <v>13</v>
      </c>
      <c r="E80" s="141">
        <f t="shared" ref="E80:H82" si="7">E81</f>
        <v>0</v>
      </c>
      <c r="F80" s="142">
        <f t="shared" si="7"/>
        <v>21000</v>
      </c>
      <c r="G80" s="142">
        <f t="shared" si="7"/>
        <v>0</v>
      </c>
      <c r="H80" s="142">
        <f t="shared" si="7"/>
        <v>8300</v>
      </c>
      <c r="I80" s="92"/>
    </row>
    <row r="81" spans="1:9" ht="23.25">
      <c r="A81" s="107" t="s">
        <v>13</v>
      </c>
      <c r="B81" s="108" t="s">
        <v>134</v>
      </c>
      <c r="C81" s="113" t="s">
        <v>133</v>
      </c>
      <c r="D81" s="105"/>
      <c r="E81" s="143">
        <f t="shared" si="7"/>
        <v>0</v>
      </c>
      <c r="F81" s="145">
        <f t="shared" si="7"/>
        <v>21000</v>
      </c>
      <c r="G81" s="145">
        <f t="shared" si="7"/>
        <v>0</v>
      </c>
      <c r="H81" s="145">
        <f t="shared" si="7"/>
        <v>8300</v>
      </c>
      <c r="I81" s="92"/>
    </row>
    <row r="82" spans="1:9" ht="34.5">
      <c r="A82" s="21" t="s">
        <v>13</v>
      </c>
      <c r="B82" s="110" t="s">
        <v>136</v>
      </c>
      <c r="C82" s="112" t="s">
        <v>135</v>
      </c>
      <c r="D82" s="96" t="s">
        <v>13</v>
      </c>
      <c r="E82" s="143">
        <f t="shared" si="7"/>
        <v>0</v>
      </c>
      <c r="F82" s="145">
        <v>21000</v>
      </c>
      <c r="G82" s="145">
        <f t="shared" si="7"/>
        <v>0</v>
      </c>
      <c r="H82" s="145">
        <v>8300</v>
      </c>
      <c r="I82" s="92"/>
    </row>
    <row r="83" spans="1:9" ht="57">
      <c r="A83" s="21" t="s">
        <v>13</v>
      </c>
      <c r="B83" s="110" t="s">
        <v>138</v>
      </c>
      <c r="C83" s="112" t="s">
        <v>137</v>
      </c>
      <c r="D83" s="96" t="s">
        <v>13</v>
      </c>
      <c r="E83" s="143"/>
      <c r="F83" s="144"/>
      <c r="G83" s="144"/>
      <c r="H83" s="144"/>
      <c r="I83" s="92"/>
    </row>
    <row r="84" spans="1:9">
      <c r="A84" s="115" t="s">
        <v>13</v>
      </c>
      <c r="B84" s="116" t="s">
        <v>140</v>
      </c>
      <c r="C84" s="117" t="s">
        <v>139</v>
      </c>
      <c r="D84" s="118" t="s">
        <v>13</v>
      </c>
      <c r="E84" s="139">
        <f>E85+E88</f>
        <v>0</v>
      </c>
      <c r="F84" s="140">
        <f>F85+F88</f>
        <v>241000</v>
      </c>
      <c r="G84" s="140">
        <f>G85+G88</f>
        <v>0</v>
      </c>
      <c r="H84" s="140">
        <f>H85+H88</f>
        <v>76234.06</v>
      </c>
      <c r="I84" s="92"/>
    </row>
    <row r="85" spans="1:9">
      <c r="A85" s="119" t="s">
        <v>13</v>
      </c>
      <c r="B85" s="120" t="s">
        <v>439</v>
      </c>
      <c r="C85" s="126" t="s">
        <v>440</v>
      </c>
      <c r="D85" s="128"/>
      <c r="E85" s="141">
        <f>E86</f>
        <v>0</v>
      </c>
      <c r="F85" s="142">
        <f>F86</f>
        <v>0</v>
      </c>
      <c r="G85" s="142">
        <f>G86</f>
        <v>0</v>
      </c>
      <c r="H85" s="142">
        <f>H86</f>
        <v>0</v>
      </c>
      <c r="I85" s="92"/>
    </row>
    <row r="86" spans="1:9" ht="23.25">
      <c r="A86" s="21" t="s">
        <v>13</v>
      </c>
      <c r="B86" s="110" t="s">
        <v>441</v>
      </c>
      <c r="C86" s="114" t="s">
        <v>442</v>
      </c>
      <c r="D86" s="105"/>
      <c r="E86" s="137"/>
      <c r="F86" s="147"/>
      <c r="G86" s="147"/>
      <c r="H86" s="144">
        <f>H87</f>
        <v>0</v>
      </c>
      <c r="I86" s="92"/>
    </row>
    <row r="87" spans="1:9" ht="23.25">
      <c r="A87" s="21" t="s">
        <v>13</v>
      </c>
      <c r="B87" s="110" t="s">
        <v>467</v>
      </c>
      <c r="C87" s="114" t="s">
        <v>442</v>
      </c>
      <c r="D87" s="105"/>
      <c r="E87" s="137"/>
      <c r="F87" s="147"/>
      <c r="G87" s="147"/>
      <c r="H87" s="144">
        <f>1500-1500</f>
        <v>0</v>
      </c>
      <c r="I87" s="92"/>
    </row>
    <row r="88" spans="1:9">
      <c r="A88" s="119" t="s">
        <v>13</v>
      </c>
      <c r="B88" s="120" t="s">
        <v>142</v>
      </c>
      <c r="C88" s="121" t="s">
        <v>141</v>
      </c>
      <c r="D88" s="122" t="s">
        <v>13</v>
      </c>
      <c r="E88" s="141">
        <f>E89</f>
        <v>0</v>
      </c>
      <c r="F88" s="142">
        <f>F89</f>
        <v>241000</v>
      </c>
      <c r="G88" s="142">
        <f>G89</f>
        <v>0</v>
      </c>
      <c r="H88" s="142">
        <f>H89</f>
        <v>76234.06</v>
      </c>
      <c r="I88" s="92"/>
    </row>
    <row r="89" spans="1:9">
      <c r="A89" s="21" t="s">
        <v>13</v>
      </c>
      <c r="B89" s="110" t="s">
        <v>144</v>
      </c>
      <c r="C89" s="112" t="s">
        <v>143</v>
      </c>
      <c r="D89" s="96" t="s">
        <v>13</v>
      </c>
      <c r="E89" s="143">
        <f>E90+E91+E92</f>
        <v>0</v>
      </c>
      <c r="F89" s="145">
        <f>F90+F91+F92</f>
        <v>241000</v>
      </c>
      <c r="G89" s="145">
        <f>G90+G91+G92</f>
        <v>0</v>
      </c>
      <c r="H89" s="145">
        <f>H90+H91+H92</f>
        <v>76234.06</v>
      </c>
      <c r="I89" s="92"/>
    </row>
    <row r="90" spans="1:9" ht="23.25">
      <c r="A90" s="21" t="s">
        <v>13</v>
      </c>
      <c r="B90" s="110" t="s">
        <v>145</v>
      </c>
      <c r="C90" s="112" t="s">
        <v>462</v>
      </c>
      <c r="D90" s="96" t="s">
        <v>13</v>
      </c>
      <c r="E90" s="143"/>
      <c r="F90" s="144">
        <v>105000</v>
      </c>
      <c r="G90" s="144"/>
      <c r="H90" s="144">
        <v>41298</v>
      </c>
      <c r="I90" s="92"/>
    </row>
    <row r="91" spans="1:9" ht="23.25">
      <c r="A91" s="21" t="s">
        <v>13</v>
      </c>
      <c r="B91" s="110" t="s">
        <v>146</v>
      </c>
      <c r="C91" s="112" t="s">
        <v>463</v>
      </c>
      <c r="D91" s="96" t="s">
        <v>13</v>
      </c>
      <c r="E91" s="143"/>
      <c r="F91" s="144">
        <v>50000</v>
      </c>
      <c r="G91" s="144"/>
      <c r="H91" s="144">
        <v>16432.3</v>
      </c>
      <c r="I91" s="92"/>
    </row>
    <row r="92" spans="1:9" ht="23.25">
      <c r="A92" s="21" t="s">
        <v>13</v>
      </c>
      <c r="B92" s="110" t="s">
        <v>147</v>
      </c>
      <c r="C92" s="112" t="s">
        <v>464</v>
      </c>
      <c r="D92" s="96" t="s">
        <v>13</v>
      </c>
      <c r="E92" s="143"/>
      <c r="F92" s="144">
        <v>86000</v>
      </c>
      <c r="G92" s="144"/>
      <c r="H92" s="144">
        <v>18503.759999999998</v>
      </c>
      <c r="I92" s="92"/>
    </row>
    <row r="93" spans="1:9" ht="16.5" customHeight="1">
      <c r="A93" s="104" t="s">
        <v>13</v>
      </c>
      <c r="B93" s="109" t="s">
        <v>149</v>
      </c>
      <c r="C93" s="111" t="s">
        <v>148</v>
      </c>
      <c r="D93" s="105" t="s">
        <v>13</v>
      </c>
      <c r="E93" s="137">
        <f>E94+E124+E128</f>
        <v>16776048.310000001</v>
      </c>
      <c r="F93" s="138">
        <f>F94+F124+F128</f>
        <v>20402139.400000002</v>
      </c>
      <c r="G93" s="138">
        <f>G94+G124+G128</f>
        <v>620965.16</v>
      </c>
      <c r="H93" s="138">
        <f>H94+H124+H128</f>
        <v>658444.64</v>
      </c>
      <c r="I93" s="92"/>
    </row>
    <row r="94" spans="1:9" ht="27.75" customHeight="1">
      <c r="A94" s="104" t="s">
        <v>13</v>
      </c>
      <c r="B94" s="109" t="s">
        <v>151</v>
      </c>
      <c r="C94" s="111" t="s">
        <v>150</v>
      </c>
      <c r="D94" s="105" t="s">
        <v>13</v>
      </c>
      <c r="E94" s="137">
        <f>E95+E100+E105+E113</f>
        <v>16776048.310000001</v>
      </c>
      <c r="F94" s="138">
        <f>F95+F100+F105+F113+F108</f>
        <v>19672948.310000002</v>
      </c>
      <c r="G94" s="138">
        <f>G95+G100+G105+G113</f>
        <v>620965.16</v>
      </c>
      <c r="H94" s="138">
        <f>H95+H100+H105+H113</f>
        <v>719365.16</v>
      </c>
      <c r="I94" s="92"/>
    </row>
    <row r="95" spans="1:9" ht="27" customHeight="1">
      <c r="A95" s="104" t="s">
        <v>13</v>
      </c>
      <c r="B95" s="109" t="s">
        <v>436</v>
      </c>
      <c r="C95" s="111" t="s">
        <v>152</v>
      </c>
      <c r="D95" s="105" t="s">
        <v>13</v>
      </c>
      <c r="E95" s="137">
        <f>E96+E98</f>
        <v>776000</v>
      </c>
      <c r="F95" s="138">
        <f t="shared" ref="F95:H95" si="8">F96+F98</f>
        <v>776000</v>
      </c>
      <c r="G95" s="138">
        <f t="shared" si="8"/>
        <v>387800</v>
      </c>
      <c r="H95" s="138">
        <f t="shared" si="8"/>
        <v>387800</v>
      </c>
      <c r="I95" s="92"/>
    </row>
    <row r="96" spans="1:9">
      <c r="A96" s="21" t="s">
        <v>13</v>
      </c>
      <c r="B96" s="110" t="s">
        <v>435</v>
      </c>
      <c r="C96" s="112" t="s">
        <v>153</v>
      </c>
      <c r="D96" s="96" t="s">
        <v>13</v>
      </c>
      <c r="E96" s="143">
        <f>E97</f>
        <v>776000</v>
      </c>
      <c r="F96" s="145">
        <f t="shared" ref="F96:H96" si="9">F97</f>
        <v>776000</v>
      </c>
      <c r="G96" s="145">
        <f t="shared" si="9"/>
        <v>387800</v>
      </c>
      <c r="H96" s="145">
        <f t="shared" si="9"/>
        <v>387800</v>
      </c>
      <c r="I96" s="92"/>
    </row>
    <row r="97" spans="1:9" ht="23.25">
      <c r="A97" s="21" t="s">
        <v>13</v>
      </c>
      <c r="B97" s="110" t="s">
        <v>434</v>
      </c>
      <c r="C97" s="112" t="s">
        <v>154</v>
      </c>
      <c r="D97" s="96" t="s">
        <v>13</v>
      </c>
      <c r="E97" s="143">
        <f>F97</f>
        <v>776000</v>
      </c>
      <c r="F97" s="144">
        <v>776000</v>
      </c>
      <c r="G97" s="144">
        <f>H97</f>
        <v>387800</v>
      </c>
      <c r="H97" s="144">
        <f>64700+64700+64600+129200+64600</f>
        <v>387800</v>
      </c>
      <c r="I97" s="92"/>
    </row>
    <row r="98" spans="1:9" ht="23.25">
      <c r="A98" s="21" t="s">
        <v>13</v>
      </c>
      <c r="B98" s="110" t="s">
        <v>433</v>
      </c>
      <c r="C98" s="112" t="s">
        <v>155</v>
      </c>
      <c r="D98" s="96" t="s">
        <v>13</v>
      </c>
      <c r="E98" s="143">
        <f>E99</f>
        <v>0</v>
      </c>
      <c r="F98" s="145">
        <f t="shared" ref="F98:H98" si="10">F99</f>
        <v>0</v>
      </c>
      <c r="G98" s="145">
        <f t="shared" si="10"/>
        <v>0</v>
      </c>
      <c r="H98" s="145">
        <f t="shared" si="10"/>
        <v>0</v>
      </c>
      <c r="I98" s="92"/>
    </row>
    <row r="99" spans="1:9" ht="23.25">
      <c r="A99" s="21" t="s">
        <v>13</v>
      </c>
      <c r="B99" s="110" t="s">
        <v>432</v>
      </c>
      <c r="C99" s="112" t="s">
        <v>156</v>
      </c>
      <c r="D99" s="96" t="s">
        <v>13</v>
      </c>
      <c r="E99" s="143"/>
      <c r="F99" s="144"/>
      <c r="G99" s="144"/>
      <c r="H99" s="144"/>
      <c r="I99" s="92"/>
    </row>
    <row r="100" spans="1:9" ht="23.25">
      <c r="A100" s="104" t="s">
        <v>13</v>
      </c>
      <c r="B100" s="109" t="s">
        <v>431</v>
      </c>
      <c r="C100" s="111" t="s">
        <v>157</v>
      </c>
      <c r="D100" s="105" t="s">
        <v>13</v>
      </c>
      <c r="E100" s="137">
        <f>E1172+E103</f>
        <v>0</v>
      </c>
      <c r="F100" s="138">
        <f>F1172+F103</f>
        <v>0</v>
      </c>
      <c r="G100" s="138">
        <f>G1172+G103</f>
        <v>0</v>
      </c>
      <c r="H100" s="138">
        <f>H1172+H103</f>
        <v>0</v>
      </c>
      <c r="I100" s="92"/>
    </row>
    <row r="101" spans="1:9" ht="35.25" customHeight="1">
      <c r="A101" s="21" t="s">
        <v>13</v>
      </c>
      <c r="B101" s="110" t="s">
        <v>430</v>
      </c>
      <c r="C101" s="112" t="s">
        <v>158</v>
      </c>
      <c r="D101" s="96" t="s">
        <v>13</v>
      </c>
      <c r="E101" s="143">
        <f>E102</f>
        <v>0</v>
      </c>
      <c r="F101" s="145">
        <f t="shared" ref="F101:H101" si="11">F102</f>
        <v>0</v>
      </c>
      <c r="G101" s="145">
        <f t="shared" si="11"/>
        <v>0</v>
      </c>
      <c r="H101" s="145">
        <f t="shared" si="11"/>
        <v>0</v>
      </c>
      <c r="I101" s="92"/>
    </row>
    <row r="102" spans="1:9" ht="39" customHeight="1">
      <c r="A102" s="21" t="s">
        <v>13</v>
      </c>
      <c r="B102" s="110" t="s">
        <v>429</v>
      </c>
      <c r="C102" s="112" t="s">
        <v>159</v>
      </c>
      <c r="D102" s="96" t="s">
        <v>13</v>
      </c>
      <c r="E102" s="143"/>
      <c r="F102" s="144"/>
      <c r="G102" s="144"/>
      <c r="H102" s="144"/>
      <c r="I102" s="92"/>
    </row>
    <row r="103" spans="1:9" ht="34.5">
      <c r="A103" s="21" t="s">
        <v>13</v>
      </c>
      <c r="B103" s="110" t="s">
        <v>428</v>
      </c>
      <c r="C103" s="112" t="s">
        <v>160</v>
      </c>
      <c r="D103" s="96" t="s">
        <v>13</v>
      </c>
      <c r="E103" s="143">
        <f>E104</f>
        <v>0</v>
      </c>
      <c r="F103" s="145">
        <f t="shared" ref="F103:H103" si="12">F104</f>
        <v>0</v>
      </c>
      <c r="G103" s="145">
        <f t="shared" si="12"/>
        <v>0</v>
      </c>
      <c r="H103" s="145">
        <f t="shared" si="12"/>
        <v>0</v>
      </c>
      <c r="I103" s="92"/>
    </row>
    <row r="104" spans="1:9" ht="45.75">
      <c r="A104" s="21" t="s">
        <v>13</v>
      </c>
      <c r="B104" s="110" t="s">
        <v>427</v>
      </c>
      <c r="C104" s="112" t="s">
        <v>161</v>
      </c>
      <c r="D104" s="96" t="s">
        <v>13</v>
      </c>
      <c r="E104" s="143"/>
      <c r="F104" s="144"/>
      <c r="G104" s="144"/>
      <c r="H104" s="144"/>
      <c r="I104" s="92"/>
    </row>
    <row r="105" spans="1:9" ht="23.25">
      <c r="A105" s="104" t="s">
        <v>13</v>
      </c>
      <c r="B105" s="109" t="s">
        <v>426</v>
      </c>
      <c r="C105" s="111" t="s">
        <v>162</v>
      </c>
      <c r="D105" s="105" t="s">
        <v>13</v>
      </c>
      <c r="E105" s="137">
        <f>E106</f>
        <v>0</v>
      </c>
      <c r="F105" s="138">
        <f t="shared" ref="F105:H105" si="13">F106</f>
        <v>196900</v>
      </c>
      <c r="G105" s="138">
        <f t="shared" si="13"/>
        <v>0</v>
      </c>
      <c r="H105" s="138">
        <f t="shared" si="13"/>
        <v>98400</v>
      </c>
      <c r="I105" s="92"/>
    </row>
    <row r="106" spans="1:9" ht="23.25">
      <c r="A106" s="21" t="s">
        <v>13</v>
      </c>
      <c r="B106" s="110" t="s">
        <v>425</v>
      </c>
      <c r="C106" s="112" t="s">
        <v>163</v>
      </c>
      <c r="D106" s="96" t="s">
        <v>13</v>
      </c>
      <c r="E106" s="143">
        <f>E107</f>
        <v>0</v>
      </c>
      <c r="F106" s="145">
        <f t="shared" ref="F106:H106" si="14">F107</f>
        <v>196900</v>
      </c>
      <c r="G106" s="145">
        <f t="shared" si="14"/>
        <v>0</v>
      </c>
      <c r="H106" s="145">
        <f t="shared" si="14"/>
        <v>98400</v>
      </c>
      <c r="I106" s="92"/>
    </row>
    <row r="107" spans="1:9" ht="34.5">
      <c r="A107" s="21" t="s">
        <v>13</v>
      </c>
      <c r="B107" s="110" t="s">
        <v>424</v>
      </c>
      <c r="C107" s="112" t="s">
        <v>164</v>
      </c>
      <c r="D107" s="96" t="s">
        <v>13</v>
      </c>
      <c r="E107" s="143"/>
      <c r="F107" s="144">
        <v>196900</v>
      </c>
      <c r="G107" s="144"/>
      <c r="H107" s="144">
        <f>49200+49200</f>
        <v>98400</v>
      </c>
      <c r="I107" s="92"/>
    </row>
    <row r="108" spans="1:9">
      <c r="A108" s="104" t="s">
        <v>13</v>
      </c>
      <c r="B108" s="109" t="s">
        <v>431</v>
      </c>
      <c r="C108" s="111" t="s">
        <v>460</v>
      </c>
      <c r="D108" s="105" t="s">
        <v>13</v>
      </c>
      <c r="E108" s="137">
        <f>E109</f>
        <v>0</v>
      </c>
      <c r="F108" s="138">
        <f>F109</f>
        <v>2700000</v>
      </c>
      <c r="G108" s="138">
        <f>G109+G111</f>
        <v>0</v>
      </c>
      <c r="H108" s="138">
        <f>H109+H111</f>
        <v>0</v>
      </c>
      <c r="I108" s="92"/>
    </row>
    <row r="109" spans="1:9">
      <c r="A109" s="21" t="s">
        <v>13</v>
      </c>
      <c r="B109" s="110" t="s">
        <v>457</v>
      </c>
      <c r="C109" s="112" t="s">
        <v>459</v>
      </c>
      <c r="D109" s="96" t="s">
        <v>13</v>
      </c>
      <c r="E109" s="143">
        <f>E110</f>
        <v>0</v>
      </c>
      <c r="F109" s="145">
        <f t="shared" ref="F109:H109" si="15">F110</f>
        <v>2700000</v>
      </c>
      <c r="G109" s="145">
        <f t="shared" si="15"/>
        <v>0</v>
      </c>
      <c r="H109" s="145">
        <f t="shared" si="15"/>
        <v>0</v>
      </c>
      <c r="I109" s="92"/>
    </row>
    <row r="110" spans="1:9" ht="34.5">
      <c r="A110" s="21" t="s">
        <v>13</v>
      </c>
      <c r="B110" s="110" t="s">
        <v>458</v>
      </c>
      <c r="C110" s="112" t="s">
        <v>461</v>
      </c>
      <c r="D110" s="96" t="s">
        <v>13</v>
      </c>
      <c r="E110" s="143"/>
      <c r="F110" s="145">
        <v>2700000</v>
      </c>
      <c r="G110" s="145"/>
      <c r="H110" s="148"/>
      <c r="I110" s="92"/>
    </row>
    <row r="111" spans="1:9" ht="9" customHeight="1">
      <c r="A111" s="21"/>
      <c r="B111" s="110"/>
      <c r="C111" s="112"/>
      <c r="D111" s="96"/>
      <c r="E111" s="143"/>
      <c r="F111" s="144"/>
      <c r="G111" s="144"/>
      <c r="H111" s="144"/>
      <c r="I111" s="92"/>
    </row>
    <row r="112" spans="1:9">
      <c r="A112" s="21"/>
      <c r="B112" s="110"/>
      <c r="C112" s="112"/>
      <c r="D112" s="96"/>
      <c r="E112" s="143"/>
      <c r="F112" s="144"/>
      <c r="G112" s="144"/>
      <c r="H112" s="144"/>
      <c r="I112" s="92"/>
    </row>
    <row r="113" spans="1:9" ht="23.25" customHeight="1">
      <c r="A113" s="104" t="s">
        <v>13</v>
      </c>
      <c r="B113" s="109" t="s">
        <v>423</v>
      </c>
      <c r="C113" s="111" t="s">
        <v>165</v>
      </c>
      <c r="D113" s="105" t="s">
        <v>13</v>
      </c>
      <c r="E113" s="137">
        <f>E114+E117+E116</f>
        <v>16000048.310000001</v>
      </c>
      <c r="F113" s="138">
        <f>F114+F117+F116</f>
        <v>16000048.310000001</v>
      </c>
      <c r="G113" s="138">
        <f t="shared" ref="G113" si="16">G114+G117</f>
        <v>233165.16</v>
      </c>
      <c r="H113" s="138">
        <f>H114+H117</f>
        <v>233165.16</v>
      </c>
      <c r="I113" s="92"/>
    </row>
    <row r="114" spans="1:9" ht="34.5">
      <c r="A114" s="21" t="s">
        <v>13</v>
      </c>
      <c r="B114" s="110" t="s">
        <v>422</v>
      </c>
      <c r="C114" s="112" t="s">
        <v>166</v>
      </c>
      <c r="D114" s="96" t="s">
        <v>13</v>
      </c>
      <c r="E114" s="143">
        <f>E115</f>
        <v>128000</v>
      </c>
      <c r="F114" s="145">
        <f t="shared" ref="F114:H114" si="17">F115</f>
        <v>128000</v>
      </c>
      <c r="G114" s="145">
        <f t="shared" si="17"/>
        <v>128000</v>
      </c>
      <c r="H114" s="145">
        <f t="shared" si="17"/>
        <v>128000</v>
      </c>
      <c r="I114" s="92"/>
    </row>
    <row r="115" spans="1:9" ht="45.75">
      <c r="A115" s="21" t="s">
        <v>13</v>
      </c>
      <c r="B115" s="110" t="s">
        <v>421</v>
      </c>
      <c r="C115" s="112" t="s">
        <v>167</v>
      </c>
      <c r="D115" s="96" t="s">
        <v>13</v>
      </c>
      <c r="E115" s="143">
        <f>F115</f>
        <v>128000</v>
      </c>
      <c r="F115" s="144">
        <f>100000+28000</f>
        <v>128000</v>
      </c>
      <c r="G115" s="144">
        <f>H115</f>
        <v>128000</v>
      </c>
      <c r="H115" s="144">
        <v>128000</v>
      </c>
      <c r="I115" s="92"/>
    </row>
    <row r="116" spans="1:9" ht="57">
      <c r="A116" s="21"/>
      <c r="B116" s="110" t="s">
        <v>465</v>
      </c>
      <c r="C116" s="112" t="s">
        <v>466</v>
      </c>
      <c r="D116" s="96"/>
      <c r="E116" s="143">
        <f>F116</f>
        <v>5000000</v>
      </c>
      <c r="F116" s="144">
        <v>5000000</v>
      </c>
      <c r="G116" s="144"/>
      <c r="H116" s="144"/>
      <c r="I116" s="92"/>
    </row>
    <row r="117" spans="1:9">
      <c r="A117" s="21" t="s">
        <v>13</v>
      </c>
      <c r="B117" s="110" t="s">
        <v>420</v>
      </c>
      <c r="C117" s="112" t="s">
        <v>168</v>
      </c>
      <c r="D117" s="96" t="s">
        <v>13</v>
      </c>
      <c r="E117" s="143">
        <f>E118</f>
        <v>10872048.310000001</v>
      </c>
      <c r="F117" s="145">
        <f t="shared" ref="F117:H117" si="18">F118</f>
        <v>10872048.310000001</v>
      </c>
      <c r="G117" s="145">
        <f t="shared" si="18"/>
        <v>105165.16</v>
      </c>
      <c r="H117" s="145">
        <f t="shared" si="18"/>
        <v>105165.16</v>
      </c>
      <c r="I117" s="92"/>
    </row>
    <row r="118" spans="1:9" ht="23.25">
      <c r="A118" s="21" t="s">
        <v>13</v>
      </c>
      <c r="B118" s="110" t="s">
        <v>419</v>
      </c>
      <c r="C118" s="112" t="s">
        <v>169</v>
      </c>
      <c r="D118" s="96" t="s">
        <v>13</v>
      </c>
      <c r="E118" s="143">
        <f>F118</f>
        <v>10872048.310000001</v>
      </c>
      <c r="F118" s="145">
        <f>F119+F120+F121+F122+F123</f>
        <v>10872048.310000001</v>
      </c>
      <c r="G118" s="145">
        <f>G119+G123</f>
        <v>105165.16</v>
      </c>
      <c r="H118" s="145">
        <f>H119+H123</f>
        <v>105165.16</v>
      </c>
      <c r="I118" s="92"/>
    </row>
    <row r="119" spans="1:9" ht="23.25">
      <c r="A119" s="21"/>
      <c r="B119" s="110"/>
      <c r="C119" s="112" t="s">
        <v>456</v>
      </c>
      <c r="D119" s="96"/>
      <c r="E119" s="143">
        <f>F119</f>
        <v>5343.16</v>
      </c>
      <c r="F119" s="144">
        <f>8600-3256.84</f>
        <v>5343.16</v>
      </c>
      <c r="G119" s="144">
        <f>H119</f>
        <v>105165.16</v>
      </c>
      <c r="H119" s="144">
        <f>100000+5165.16</f>
        <v>105165.16</v>
      </c>
      <c r="I119" s="92"/>
    </row>
    <row r="120" spans="1:9" ht="24" customHeight="1">
      <c r="A120" s="21"/>
      <c r="B120" s="110"/>
      <c r="C120" s="112" t="s">
        <v>470</v>
      </c>
      <c r="D120" s="96"/>
      <c r="E120" s="143">
        <f>F120</f>
        <v>100000</v>
      </c>
      <c r="F120" s="144">
        <v>100000</v>
      </c>
      <c r="G120" s="144"/>
      <c r="H120" s="144"/>
      <c r="I120" s="92"/>
    </row>
    <row r="121" spans="1:9">
      <c r="A121" s="21"/>
      <c r="B121" s="110"/>
      <c r="C121" s="112" t="s">
        <v>471</v>
      </c>
      <c r="D121" s="96"/>
      <c r="E121" s="143">
        <f>F121</f>
        <v>395849.55</v>
      </c>
      <c r="F121" s="144">
        <v>395849.55</v>
      </c>
      <c r="G121" s="144"/>
      <c r="H121" s="144"/>
      <c r="I121" s="92"/>
    </row>
    <row r="122" spans="1:9" ht="23.25">
      <c r="A122" s="21"/>
      <c r="B122" s="110"/>
      <c r="C122" s="112" t="s">
        <v>472</v>
      </c>
      <c r="D122" s="96"/>
      <c r="E122" s="143">
        <f>F122</f>
        <v>48055.6</v>
      </c>
      <c r="F122" s="144">
        <v>48055.6</v>
      </c>
      <c r="G122" s="144"/>
      <c r="H122" s="144"/>
      <c r="I122" s="92"/>
    </row>
    <row r="123" spans="1:9">
      <c r="A123" s="21"/>
      <c r="B123" s="110"/>
      <c r="C123" s="112" t="s">
        <v>468</v>
      </c>
      <c r="D123" s="96"/>
      <c r="E123" s="143">
        <f>F123</f>
        <v>10322800</v>
      </c>
      <c r="F123" s="144">
        <v>10322800</v>
      </c>
      <c r="G123" s="144"/>
      <c r="H123" s="144"/>
      <c r="I123" s="92"/>
    </row>
    <row r="124" spans="1:9">
      <c r="A124" s="115" t="s">
        <v>13</v>
      </c>
      <c r="B124" s="116" t="s">
        <v>171</v>
      </c>
      <c r="C124" s="117" t="s">
        <v>170</v>
      </c>
      <c r="D124" s="118" t="s">
        <v>13</v>
      </c>
      <c r="E124" s="139">
        <f>E125</f>
        <v>0</v>
      </c>
      <c r="F124" s="140">
        <f t="shared" ref="F124:H124" si="19">F125</f>
        <v>729191.09</v>
      </c>
      <c r="G124" s="140">
        <f t="shared" si="19"/>
        <v>0</v>
      </c>
      <c r="H124" s="140">
        <f t="shared" si="19"/>
        <v>162770</v>
      </c>
      <c r="I124" s="92"/>
    </row>
    <row r="125" spans="1:9" ht="23.25">
      <c r="A125" s="119" t="s">
        <v>13</v>
      </c>
      <c r="B125" s="120" t="s">
        <v>414</v>
      </c>
      <c r="C125" s="121" t="s">
        <v>172</v>
      </c>
      <c r="D125" s="122" t="s">
        <v>13</v>
      </c>
      <c r="E125" s="141">
        <f>E126+E127</f>
        <v>0</v>
      </c>
      <c r="F125" s="142">
        <f>F126+F127</f>
        <v>729191.09</v>
      </c>
      <c r="G125" s="142">
        <f>G126+G127</f>
        <v>0</v>
      </c>
      <c r="H125" s="142">
        <f>H126+H127</f>
        <v>162770</v>
      </c>
      <c r="I125" s="92"/>
    </row>
    <row r="126" spans="1:9" ht="34.5">
      <c r="A126" s="21" t="s">
        <v>13</v>
      </c>
      <c r="B126" s="110" t="s">
        <v>415</v>
      </c>
      <c r="C126" s="112" t="s">
        <v>173</v>
      </c>
      <c r="D126" s="96" t="s">
        <v>13</v>
      </c>
      <c r="E126" s="143"/>
      <c r="F126" s="144">
        <f>100000+219191.09</f>
        <v>319191.08999999997</v>
      </c>
      <c r="G126" s="144"/>
      <c r="H126" s="144">
        <v>11220</v>
      </c>
      <c r="I126" s="92"/>
    </row>
    <row r="127" spans="1:9" ht="23.25">
      <c r="A127" s="21" t="s">
        <v>13</v>
      </c>
      <c r="B127" s="110" t="s">
        <v>416</v>
      </c>
      <c r="C127" s="112" t="s">
        <v>172</v>
      </c>
      <c r="D127" s="96" t="s">
        <v>13</v>
      </c>
      <c r="E127" s="143"/>
      <c r="F127" s="144">
        <f>410000</f>
        <v>410000</v>
      </c>
      <c r="G127" s="144"/>
      <c r="H127" s="144">
        <v>151550</v>
      </c>
      <c r="I127" s="92"/>
    </row>
    <row r="128" spans="1:9" ht="34.5">
      <c r="A128" s="104" t="s">
        <v>13</v>
      </c>
      <c r="B128" s="109" t="s">
        <v>175</v>
      </c>
      <c r="C128" s="111" t="s">
        <v>174</v>
      </c>
      <c r="D128" s="105" t="s">
        <v>13</v>
      </c>
      <c r="E128" s="137">
        <f>E129+E130</f>
        <v>0</v>
      </c>
      <c r="F128" s="138">
        <f t="shared" ref="F128:H128" si="20">F129+F130</f>
        <v>0</v>
      </c>
      <c r="G128" s="138">
        <f t="shared" si="20"/>
        <v>0</v>
      </c>
      <c r="H128" s="138">
        <f t="shared" si="20"/>
        <v>-223690.52</v>
      </c>
      <c r="I128" s="92"/>
    </row>
    <row r="129" spans="1:9" ht="34.5">
      <c r="A129" s="21" t="s">
        <v>13</v>
      </c>
      <c r="B129" s="110" t="s">
        <v>417</v>
      </c>
      <c r="C129" s="112" t="s">
        <v>176</v>
      </c>
      <c r="D129" s="96" t="s">
        <v>13</v>
      </c>
      <c r="E129" s="143"/>
      <c r="F129" s="144"/>
      <c r="G129" s="144"/>
      <c r="H129" s="144"/>
      <c r="I129" s="92"/>
    </row>
    <row r="130" spans="1:9" ht="34.5">
      <c r="A130" s="21" t="s">
        <v>13</v>
      </c>
      <c r="B130" s="110" t="s">
        <v>418</v>
      </c>
      <c r="C130" s="112" t="s">
        <v>177</v>
      </c>
      <c r="D130" s="96" t="s">
        <v>13</v>
      </c>
      <c r="E130" s="143"/>
      <c r="F130" s="144"/>
      <c r="G130" s="144"/>
      <c r="H130" s="144">
        <v>-223690.52</v>
      </c>
      <c r="I130" s="92"/>
    </row>
    <row r="131" spans="1:9" ht="15" customHeight="1">
      <c r="C131" s="6"/>
      <c r="D131" s="6"/>
      <c r="E131" s="6"/>
      <c r="F131" s="6"/>
      <c r="G131" s="6"/>
      <c r="H131" s="6"/>
      <c r="I131" s="6"/>
    </row>
    <row r="132" spans="1:9">
      <c r="B132" s="1" t="s">
        <v>437</v>
      </c>
      <c r="E132" s="1" t="s">
        <v>454</v>
      </c>
    </row>
    <row r="135" spans="1:9">
      <c r="B135" s="1" t="s">
        <v>438</v>
      </c>
      <c r="E135" s="1" t="s">
        <v>455</v>
      </c>
    </row>
  </sheetData>
  <mergeCells count="16">
    <mergeCell ref="C2:G2"/>
    <mergeCell ref="D5:F5"/>
    <mergeCell ref="D6:F6"/>
    <mergeCell ref="C9:H9"/>
    <mergeCell ref="C10:C12"/>
    <mergeCell ref="D10:D12"/>
    <mergeCell ref="E10:E12"/>
    <mergeCell ref="F10:F12"/>
    <mergeCell ref="G10:G12"/>
    <mergeCell ref="H10:H12"/>
    <mergeCell ref="A10:A12"/>
    <mergeCell ref="B10:B12"/>
    <mergeCell ref="A4:B4"/>
    <mergeCell ref="A8:B8"/>
    <mergeCell ref="C3:F3"/>
    <mergeCell ref="C4:F4"/>
  </mergeCells>
  <pageMargins left="0.59055118110236227" right="0" top="0" bottom="0" header="0.11811023622047245" footer="0"/>
  <pageSetup paperSize="9" scale="6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7"/>
  <sheetViews>
    <sheetView zoomScaleNormal="100" workbookViewId="0">
      <selection sqref="A1:E1"/>
    </sheetView>
  </sheetViews>
  <sheetFormatPr defaultRowHeight="15"/>
  <cols>
    <col min="1" max="1" width="50.7109375" style="1" customWidth="1"/>
    <col min="2" max="2" width="13.28515625" style="1" customWidth="1"/>
    <col min="3" max="3" width="26.85546875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4.1" customHeight="1">
      <c r="A1" s="155" t="s">
        <v>178</v>
      </c>
      <c r="B1" s="156"/>
      <c r="C1" s="156"/>
      <c r="D1" s="156"/>
      <c r="E1" s="156"/>
      <c r="F1" s="22" t="s">
        <v>179</v>
      </c>
      <c r="G1" s="3"/>
    </row>
    <row r="2" spans="1:7" ht="14.1" customHeight="1">
      <c r="A2" s="11"/>
      <c r="B2" s="11"/>
      <c r="C2" s="11"/>
      <c r="D2" s="11"/>
      <c r="E2" s="11"/>
      <c r="F2" s="11"/>
      <c r="G2" s="3"/>
    </row>
    <row r="3" spans="1:7" ht="12" customHeight="1">
      <c r="A3" s="167" t="s">
        <v>3</v>
      </c>
      <c r="B3" s="167" t="s">
        <v>4</v>
      </c>
      <c r="C3" s="167" t="s">
        <v>180</v>
      </c>
      <c r="D3" s="169" t="s">
        <v>6</v>
      </c>
      <c r="E3" s="169" t="s">
        <v>7</v>
      </c>
      <c r="F3" s="167" t="s">
        <v>8</v>
      </c>
      <c r="G3" s="23"/>
    </row>
    <row r="4" spans="1:7" ht="12" customHeight="1">
      <c r="A4" s="168"/>
      <c r="B4" s="168"/>
      <c r="C4" s="168"/>
      <c r="D4" s="170"/>
      <c r="E4" s="170"/>
      <c r="F4" s="168"/>
      <c r="G4" s="23"/>
    </row>
    <row r="5" spans="1:7" ht="11.1" customHeight="1">
      <c r="A5" s="168"/>
      <c r="B5" s="168"/>
      <c r="C5" s="168"/>
      <c r="D5" s="170"/>
      <c r="E5" s="170"/>
      <c r="F5" s="168"/>
      <c r="G5" s="23"/>
    </row>
    <row r="6" spans="1:7" ht="12" customHeight="1">
      <c r="A6" s="14">
        <v>1</v>
      </c>
      <c r="B6" s="15">
        <v>2</v>
      </c>
      <c r="C6" s="24">
        <v>3</v>
      </c>
      <c r="D6" s="25" t="s">
        <v>9</v>
      </c>
      <c r="E6" s="25" t="s">
        <v>10</v>
      </c>
      <c r="F6" s="25" t="s">
        <v>11</v>
      </c>
      <c r="G6" s="26"/>
    </row>
    <row r="7" spans="1:7" ht="16.5" customHeight="1">
      <c r="A7" s="16" t="s">
        <v>181</v>
      </c>
      <c r="B7" s="27">
        <v>200</v>
      </c>
      <c r="C7" s="17" t="s">
        <v>14</v>
      </c>
      <c r="D7" s="18">
        <v>365316013.47000003</v>
      </c>
      <c r="E7" s="18">
        <v>351859426.39999998</v>
      </c>
      <c r="F7" s="28">
        <v>13456587.07</v>
      </c>
      <c r="G7" s="29"/>
    </row>
    <row r="8" spans="1:7" ht="12" customHeight="1">
      <c r="A8" s="19" t="s">
        <v>15</v>
      </c>
      <c r="B8" s="30"/>
      <c r="C8" s="20"/>
      <c r="D8" s="31"/>
      <c r="E8" s="31"/>
      <c r="F8" s="32"/>
      <c r="G8" s="29"/>
    </row>
    <row r="9" spans="1:7" ht="34.5">
      <c r="A9" s="33" t="s">
        <v>182</v>
      </c>
      <c r="B9" s="34" t="s">
        <v>183</v>
      </c>
      <c r="C9" s="35" t="s">
        <v>184</v>
      </c>
      <c r="D9" s="36">
        <v>890000</v>
      </c>
      <c r="E9" s="36">
        <v>884458.82</v>
      </c>
      <c r="F9" s="37">
        <v>5541.18</v>
      </c>
      <c r="G9" s="38"/>
    </row>
    <row r="10" spans="1:7" ht="45.75">
      <c r="A10" s="33" t="s">
        <v>185</v>
      </c>
      <c r="B10" s="34" t="s">
        <v>183</v>
      </c>
      <c r="C10" s="35" t="s">
        <v>186</v>
      </c>
      <c r="D10" s="36">
        <v>503000</v>
      </c>
      <c r="E10" s="36">
        <v>500950.63</v>
      </c>
      <c r="F10" s="37">
        <v>2049.37</v>
      </c>
      <c r="G10" s="38"/>
    </row>
    <row r="11" spans="1:7" ht="23.25">
      <c r="A11" s="33" t="s">
        <v>187</v>
      </c>
      <c r="B11" s="34" t="s">
        <v>183</v>
      </c>
      <c r="C11" s="35" t="s">
        <v>188</v>
      </c>
      <c r="D11" s="36">
        <v>503000</v>
      </c>
      <c r="E11" s="36">
        <v>500950.63</v>
      </c>
      <c r="F11" s="37">
        <v>2049.37</v>
      </c>
      <c r="G11" s="38"/>
    </row>
    <row r="12" spans="1:7">
      <c r="A12" s="33" t="s">
        <v>189</v>
      </c>
      <c r="B12" s="34" t="s">
        <v>183</v>
      </c>
      <c r="C12" s="35" t="s">
        <v>190</v>
      </c>
      <c r="D12" s="36" t="s">
        <v>24</v>
      </c>
      <c r="E12" s="36">
        <v>385682.49</v>
      </c>
      <c r="F12" s="37" t="s">
        <v>24</v>
      </c>
      <c r="G12" s="38"/>
    </row>
    <row r="13" spans="1:7" ht="34.5">
      <c r="A13" s="33" t="s">
        <v>191</v>
      </c>
      <c r="B13" s="34" t="s">
        <v>183</v>
      </c>
      <c r="C13" s="35" t="s">
        <v>192</v>
      </c>
      <c r="D13" s="36" t="s">
        <v>24</v>
      </c>
      <c r="E13" s="36">
        <v>115268.14</v>
      </c>
      <c r="F13" s="37" t="s">
        <v>24</v>
      </c>
      <c r="G13" s="38"/>
    </row>
    <row r="14" spans="1:7" ht="23.25">
      <c r="A14" s="33" t="s">
        <v>193</v>
      </c>
      <c r="B14" s="34" t="s">
        <v>183</v>
      </c>
      <c r="C14" s="35" t="s">
        <v>194</v>
      </c>
      <c r="D14" s="36">
        <v>386500</v>
      </c>
      <c r="E14" s="36">
        <v>383222.59</v>
      </c>
      <c r="F14" s="37">
        <v>3277.41</v>
      </c>
      <c r="G14" s="38"/>
    </row>
    <row r="15" spans="1:7" ht="23.25">
      <c r="A15" s="33" t="s">
        <v>195</v>
      </c>
      <c r="B15" s="34" t="s">
        <v>183</v>
      </c>
      <c r="C15" s="35" t="s">
        <v>196</v>
      </c>
      <c r="D15" s="36">
        <v>386500</v>
      </c>
      <c r="E15" s="36">
        <v>383222.59</v>
      </c>
      <c r="F15" s="37">
        <v>3277.41</v>
      </c>
      <c r="G15" s="38"/>
    </row>
    <row r="16" spans="1:7">
      <c r="A16" s="33" t="s">
        <v>197</v>
      </c>
      <c r="B16" s="34" t="s">
        <v>183</v>
      </c>
      <c r="C16" s="35" t="s">
        <v>198</v>
      </c>
      <c r="D16" s="36" t="s">
        <v>24</v>
      </c>
      <c r="E16" s="36">
        <v>383222.59</v>
      </c>
      <c r="F16" s="37" t="s">
        <v>24</v>
      </c>
      <c r="G16" s="38"/>
    </row>
    <row r="17" spans="1:7">
      <c r="A17" s="33" t="s">
        <v>199</v>
      </c>
      <c r="B17" s="34" t="s">
        <v>183</v>
      </c>
      <c r="C17" s="35" t="s">
        <v>200</v>
      </c>
      <c r="D17" s="36">
        <v>500</v>
      </c>
      <c r="E17" s="36">
        <v>285.60000000000002</v>
      </c>
      <c r="F17" s="37">
        <v>214.4</v>
      </c>
      <c r="G17" s="38"/>
    </row>
    <row r="18" spans="1:7">
      <c r="A18" s="33" t="s">
        <v>201</v>
      </c>
      <c r="B18" s="34" t="s">
        <v>183</v>
      </c>
      <c r="C18" s="35" t="s">
        <v>202</v>
      </c>
      <c r="D18" s="36">
        <v>500</v>
      </c>
      <c r="E18" s="36">
        <v>285.60000000000002</v>
      </c>
      <c r="F18" s="37">
        <v>214.4</v>
      </c>
      <c r="G18" s="38"/>
    </row>
    <row r="19" spans="1:7">
      <c r="A19" s="33" t="s">
        <v>203</v>
      </c>
      <c r="B19" s="34" t="s">
        <v>183</v>
      </c>
      <c r="C19" s="35" t="s">
        <v>204</v>
      </c>
      <c r="D19" s="36" t="s">
        <v>24</v>
      </c>
      <c r="E19" s="36">
        <v>285.60000000000002</v>
      </c>
      <c r="F19" s="37" t="s">
        <v>24</v>
      </c>
      <c r="G19" s="38"/>
    </row>
    <row r="20" spans="1:7" ht="34.5">
      <c r="A20" s="33" t="s">
        <v>205</v>
      </c>
      <c r="B20" s="34" t="s">
        <v>183</v>
      </c>
      <c r="C20" s="35" t="s">
        <v>206</v>
      </c>
      <c r="D20" s="36">
        <v>23536000</v>
      </c>
      <c r="E20" s="36">
        <v>23491454.66</v>
      </c>
      <c r="F20" s="37">
        <v>44545.34</v>
      </c>
      <c r="G20" s="38"/>
    </row>
    <row r="21" spans="1:7" ht="45.75">
      <c r="A21" s="33" t="s">
        <v>185</v>
      </c>
      <c r="B21" s="34" t="s">
        <v>183</v>
      </c>
      <c r="C21" s="35" t="s">
        <v>207</v>
      </c>
      <c r="D21" s="36">
        <v>14475000</v>
      </c>
      <c r="E21" s="36">
        <v>14470559.779999999</v>
      </c>
      <c r="F21" s="37">
        <v>4440.22</v>
      </c>
      <c r="G21" s="38"/>
    </row>
    <row r="22" spans="1:7" ht="23.25">
      <c r="A22" s="33" t="s">
        <v>187</v>
      </c>
      <c r="B22" s="34" t="s">
        <v>183</v>
      </c>
      <c r="C22" s="35" t="s">
        <v>208</v>
      </c>
      <c r="D22" s="36">
        <v>14475000</v>
      </c>
      <c r="E22" s="36">
        <v>14470559.779999999</v>
      </c>
      <c r="F22" s="37">
        <v>4440.22</v>
      </c>
      <c r="G22" s="38"/>
    </row>
    <row r="23" spans="1:7">
      <c r="A23" s="33" t="s">
        <v>189</v>
      </c>
      <c r="B23" s="34" t="s">
        <v>183</v>
      </c>
      <c r="C23" s="35" t="s">
        <v>209</v>
      </c>
      <c r="D23" s="36" t="s">
        <v>24</v>
      </c>
      <c r="E23" s="36">
        <v>11004864.060000001</v>
      </c>
      <c r="F23" s="37" t="s">
        <v>24</v>
      </c>
      <c r="G23" s="38"/>
    </row>
    <row r="24" spans="1:7" ht="23.25">
      <c r="A24" s="33" t="s">
        <v>210</v>
      </c>
      <c r="B24" s="34" t="s">
        <v>183</v>
      </c>
      <c r="C24" s="35" t="s">
        <v>211</v>
      </c>
      <c r="D24" s="36" t="s">
        <v>24</v>
      </c>
      <c r="E24" s="36">
        <v>75550</v>
      </c>
      <c r="F24" s="37" t="s">
        <v>24</v>
      </c>
      <c r="G24" s="38"/>
    </row>
    <row r="25" spans="1:7" ht="34.5">
      <c r="A25" s="33" t="s">
        <v>191</v>
      </c>
      <c r="B25" s="34" t="s">
        <v>183</v>
      </c>
      <c r="C25" s="35" t="s">
        <v>212</v>
      </c>
      <c r="D25" s="36" t="s">
        <v>24</v>
      </c>
      <c r="E25" s="36">
        <v>3390145.72</v>
      </c>
      <c r="F25" s="37" t="s">
        <v>24</v>
      </c>
      <c r="G25" s="38"/>
    </row>
    <row r="26" spans="1:7" ht="23.25">
      <c r="A26" s="33" t="s">
        <v>193</v>
      </c>
      <c r="B26" s="34" t="s">
        <v>183</v>
      </c>
      <c r="C26" s="35" t="s">
        <v>213</v>
      </c>
      <c r="D26" s="36">
        <v>8690000</v>
      </c>
      <c r="E26" s="36">
        <v>8652711.7200000007</v>
      </c>
      <c r="F26" s="37">
        <v>37288.28</v>
      </c>
      <c r="G26" s="38"/>
    </row>
    <row r="27" spans="1:7" ht="23.25">
      <c r="A27" s="33" t="s">
        <v>195</v>
      </c>
      <c r="B27" s="34" t="s">
        <v>183</v>
      </c>
      <c r="C27" s="35" t="s">
        <v>214</v>
      </c>
      <c r="D27" s="36">
        <v>8690000</v>
      </c>
      <c r="E27" s="36">
        <v>8652711.7200000007</v>
      </c>
      <c r="F27" s="37">
        <v>37288.28</v>
      </c>
      <c r="G27" s="38"/>
    </row>
    <row r="28" spans="1:7">
      <c r="A28" s="33" t="s">
        <v>197</v>
      </c>
      <c r="B28" s="34" t="s">
        <v>183</v>
      </c>
      <c r="C28" s="35" t="s">
        <v>215</v>
      </c>
      <c r="D28" s="36" t="s">
        <v>24</v>
      </c>
      <c r="E28" s="36">
        <v>8652711.7200000007</v>
      </c>
      <c r="F28" s="37" t="s">
        <v>24</v>
      </c>
      <c r="G28" s="38"/>
    </row>
    <row r="29" spans="1:7">
      <c r="A29" s="33" t="s">
        <v>199</v>
      </c>
      <c r="B29" s="34" t="s">
        <v>183</v>
      </c>
      <c r="C29" s="35" t="s">
        <v>216</v>
      </c>
      <c r="D29" s="36">
        <v>371000</v>
      </c>
      <c r="E29" s="36">
        <v>368183.16</v>
      </c>
      <c r="F29" s="37">
        <v>2816.84</v>
      </c>
      <c r="G29" s="38"/>
    </row>
    <row r="30" spans="1:7">
      <c r="A30" s="33" t="s">
        <v>217</v>
      </c>
      <c r="B30" s="34" t="s">
        <v>183</v>
      </c>
      <c r="C30" s="35" t="s">
        <v>218</v>
      </c>
      <c r="D30" s="36">
        <v>2000</v>
      </c>
      <c r="E30" s="36">
        <v>2000</v>
      </c>
      <c r="F30" s="37" t="s">
        <v>24</v>
      </c>
      <c r="G30" s="38"/>
    </row>
    <row r="31" spans="1:7" ht="23.25">
      <c r="A31" s="33" t="s">
        <v>219</v>
      </c>
      <c r="B31" s="34" t="s">
        <v>183</v>
      </c>
      <c r="C31" s="35" t="s">
        <v>220</v>
      </c>
      <c r="D31" s="36" t="s">
        <v>24</v>
      </c>
      <c r="E31" s="36">
        <v>2000</v>
      </c>
      <c r="F31" s="37" t="s">
        <v>24</v>
      </c>
      <c r="G31" s="38"/>
    </row>
    <row r="32" spans="1:7">
      <c r="A32" s="33" t="s">
        <v>201</v>
      </c>
      <c r="B32" s="34" t="s">
        <v>183</v>
      </c>
      <c r="C32" s="35" t="s">
        <v>221</v>
      </c>
      <c r="D32" s="36">
        <v>369000</v>
      </c>
      <c r="E32" s="36">
        <v>366183.16</v>
      </c>
      <c r="F32" s="37">
        <v>2816.84</v>
      </c>
      <c r="G32" s="38"/>
    </row>
    <row r="33" spans="1:7">
      <c r="A33" s="33" t="s">
        <v>222</v>
      </c>
      <c r="B33" s="34" t="s">
        <v>183</v>
      </c>
      <c r="C33" s="35" t="s">
        <v>223</v>
      </c>
      <c r="D33" s="36" t="s">
        <v>24</v>
      </c>
      <c r="E33" s="36">
        <v>130249</v>
      </c>
      <c r="F33" s="37" t="s">
        <v>24</v>
      </c>
      <c r="G33" s="38"/>
    </row>
    <row r="34" spans="1:7">
      <c r="A34" s="33" t="s">
        <v>224</v>
      </c>
      <c r="B34" s="34" t="s">
        <v>183</v>
      </c>
      <c r="C34" s="35" t="s">
        <v>225</v>
      </c>
      <c r="D34" s="36" t="s">
        <v>24</v>
      </c>
      <c r="E34" s="36">
        <v>21160.81</v>
      </c>
      <c r="F34" s="37" t="s">
        <v>24</v>
      </c>
      <c r="G34" s="38"/>
    </row>
    <row r="35" spans="1:7">
      <c r="A35" s="33" t="s">
        <v>203</v>
      </c>
      <c r="B35" s="34" t="s">
        <v>183</v>
      </c>
      <c r="C35" s="35" t="s">
        <v>226</v>
      </c>
      <c r="D35" s="36" t="s">
        <v>24</v>
      </c>
      <c r="E35" s="36">
        <v>214773.35</v>
      </c>
      <c r="F35" s="37" t="s">
        <v>24</v>
      </c>
      <c r="G35" s="38"/>
    </row>
    <row r="36" spans="1:7">
      <c r="A36" s="33" t="s">
        <v>227</v>
      </c>
      <c r="B36" s="34" t="s">
        <v>183</v>
      </c>
      <c r="C36" s="35" t="s">
        <v>228</v>
      </c>
      <c r="D36" s="36">
        <v>3790000</v>
      </c>
      <c r="E36" s="36">
        <v>3785977.87</v>
      </c>
      <c r="F36" s="37">
        <v>4022.13</v>
      </c>
      <c r="G36" s="38"/>
    </row>
    <row r="37" spans="1:7" ht="45.75">
      <c r="A37" s="33" t="s">
        <v>185</v>
      </c>
      <c r="B37" s="34" t="s">
        <v>183</v>
      </c>
      <c r="C37" s="35" t="s">
        <v>229</v>
      </c>
      <c r="D37" s="36">
        <v>3189000</v>
      </c>
      <c r="E37" s="36">
        <v>3187895.76</v>
      </c>
      <c r="F37" s="37">
        <v>1104.24</v>
      </c>
      <c r="G37" s="38"/>
    </row>
    <row r="38" spans="1:7">
      <c r="A38" s="33" t="s">
        <v>230</v>
      </c>
      <c r="B38" s="34" t="s">
        <v>183</v>
      </c>
      <c r="C38" s="35" t="s">
        <v>231</v>
      </c>
      <c r="D38" s="36">
        <v>3189000</v>
      </c>
      <c r="E38" s="36">
        <v>3187895.76</v>
      </c>
      <c r="F38" s="37">
        <v>1104.24</v>
      </c>
      <c r="G38" s="38"/>
    </row>
    <row r="39" spans="1:7">
      <c r="A39" s="33" t="s">
        <v>232</v>
      </c>
      <c r="B39" s="34" t="s">
        <v>183</v>
      </c>
      <c r="C39" s="35" t="s">
        <v>233</v>
      </c>
      <c r="D39" s="36" t="s">
        <v>24</v>
      </c>
      <c r="E39" s="36">
        <v>2411862.6</v>
      </c>
      <c r="F39" s="37" t="s">
        <v>24</v>
      </c>
      <c r="G39" s="38"/>
    </row>
    <row r="40" spans="1:7" ht="34.5">
      <c r="A40" s="33" t="s">
        <v>234</v>
      </c>
      <c r="B40" s="34" t="s">
        <v>183</v>
      </c>
      <c r="C40" s="35" t="s">
        <v>235</v>
      </c>
      <c r="D40" s="36" t="s">
        <v>24</v>
      </c>
      <c r="E40" s="36">
        <v>776033.16</v>
      </c>
      <c r="F40" s="37" t="s">
        <v>24</v>
      </c>
      <c r="G40" s="38"/>
    </row>
    <row r="41" spans="1:7" ht="23.25">
      <c r="A41" s="33" t="s">
        <v>193</v>
      </c>
      <c r="B41" s="34" t="s">
        <v>183</v>
      </c>
      <c r="C41" s="35" t="s">
        <v>236</v>
      </c>
      <c r="D41" s="36">
        <v>61000</v>
      </c>
      <c r="E41" s="36">
        <v>59480</v>
      </c>
      <c r="F41" s="37">
        <v>1520</v>
      </c>
      <c r="G41" s="38"/>
    </row>
    <row r="42" spans="1:7" ht="23.25">
      <c r="A42" s="33" t="s">
        <v>195</v>
      </c>
      <c r="B42" s="34" t="s">
        <v>183</v>
      </c>
      <c r="C42" s="35" t="s">
        <v>237</v>
      </c>
      <c r="D42" s="36">
        <v>61000</v>
      </c>
      <c r="E42" s="36">
        <v>59480</v>
      </c>
      <c r="F42" s="37">
        <v>1520</v>
      </c>
      <c r="G42" s="38"/>
    </row>
    <row r="43" spans="1:7">
      <c r="A43" s="33" t="s">
        <v>197</v>
      </c>
      <c r="B43" s="34" t="s">
        <v>183</v>
      </c>
      <c r="C43" s="35" t="s">
        <v>238</v>
      </c>
      <c r="D43" s="36" t="s">
        <v>24</v>
      </c>
      <c r="E43" s="36">
        <v>59480</v>
      </c>
      <c r="F43" s="37" t="s">
        <v>24</v>
      </c>
      <c r="G43" s="38"/>
    </row>
    <row r="44" spans="1:7">
      <c r="A44" s="33" t="s">
        <v>199</v>
      </c>
      <c r="B44" s="34" t="s">
        <v>183</v>
      </c>
      <c r="C44" s="35" t="s">
        <v>239</v>
      </c>
      <c r="D44" s="36">
        <v>540000</v>
      </c>
      <c r="E44" s="36">
        <v>538602.11</v>
      </c>
      <c r="F44" s="37">
        <v>1397.89</v>
      </c>
      <c r="G44" s="38"/>
    </row>
    <row r="45" spans="1:7">
      <c r="A45" s="33" t="s">
        <v>217</v>
      </c>
      <c r="B45" s="34" t="s">
        <v>183</v>
      </c>
      <c r="C45" s="35" t="s">
        <v>240</v>
      </c>
      <c r="D45" s="36">
        <v>100000</v>
      </c>
      <c r="E45" s="36">
        <v>100000</v>
      </c>
      <c r="F45" s="37" t="s">
        <v>24</v>
      </c>
      <c r="G45" s="38"/>
    </row>
    <row r="46" spans="1:7" ht="23.25">
      <c r="A46" s="33" t="s">
        <v>219</v>
      </c>
      <c r="B46" s="34" t="s">
        <v>183</v>
      </c>
      <c r="C46" s="35" t="s">
        <v>241</v>
      </c>
      <c r="D46" s="36" t="s">
        <v>24</v>
      </c>
      <c r="E46" s="36">
        <v>100000</v>
      </c>
      <c r="F46" s="37" t="s">
        <v>24</v>
      </c>
      <c r="G46" s="38"/>
    </row>
    <row r="47" spans="1:7">
      <c r="A47" s="33" t="s">
        <v>201</v>
      </c>
      <c r="B47" s="34" t="s">
        <v>183</v>
      </c>
      <c r="C47" s="35" t="s">
        <v>242</v>
      </c>
      <c r="D47" s="36">
        <v>440000</v>
      </c>
      <c r="E47" s="36">
        <v>438602.11</v>
      </c>
      <c r="F47" s="37">
        <v>1397.89</v>
      </c>
      <c r="G47" s="38"/>
    </row>
    <row r="48" spans="1:7">
      <c r="A48" s="33" t="s">
        <v>224</v>
      </c>
      <c r="B48" s="34" t="s">
        <v>183</v>
      </c>
      <c r="C48" s="35" t="s">
        <v>243</v>
      </c>
      <c r="D48" s="36" t="s">
        <v>24</v>
      </c>
      <c r="E48" s="36">
        <v>438021</v>
      </c>
      <c r="F48" s="37" t="s">
        <v>24</v>
      </c>
      <c r="G48" s="38"/>
    </row>
    <row r="49" spans="1:7">
      <c r="A49" s="33" t="s">
        <v>203</v>
      </c>
      <c r="B49" s="34" t="s">
        <v>183</v>
      </c>
      <c r="C49" s="35" t="s">
        <v>244</v>
      </c>
      <c r="D49" s="36" t="s">
        <v>24</v>
      </c>
      <c r="E49" s="36">
        <v>581.11</v>
      </c>
      <c r="F49" s="37" t="s">
        <v>24</v>
      </c>
      <c r="G49" s="38"/>
    </row>
    <row r="50" spans="1:7">
      <c r="A50" s="33" t="s">
        <v>245</v>
      </c>
      <c r="B50" s="34" t="s">
        <v>183</v>
      </c>
      <c r="C50" s="35" t="s">
        <v>246</v>
      </c>
      <c r="D50" s="36">
        <v>376600</v>
      </c>
      <c r="E50" s="36">
        <v>376600</v>
      </c>
      <c r="F50" s="37" t="s">
        <v>24</v>
      </c>
      <c r="G50" s="38"/>
    </row>
    <row r="51" spans="1:7" ht="45.75">
      <c r="A51" s="33" t="s">
        <v>185</v>
      </c>
      <c r="B51" s="34" t="s">
        <v>183</v>
      </c>
      <c r="C51" s="35" t="s">
        <v>247</v>
      </c>
      <c r="D51" s="36">
        <v>344400</v>
      </c>
      <c r="E51" s="36">
        <v>344400</v>
      </c>
      <c r="F51" s="37" t="s">
        <v>24</v>
      </c>
      <c r="G51" s="38"/>
    </row>
    <row r="52" spans="1:7" ht="23.25">
      <c r="A52" s="33" t="s">
        <v>187</v>
      </c>
      <c r="B52" s="34" t="s">
        <v>183</v>
      </c>
      <c r="C52" s="35" t="s">
        <v>248</v>
      </c>
      <c r="D52" s="36">
        <v>344400</v>
      </c>
      <c r="E52" s="36">
        <v>344400</v>
      </c>
      <c r="F52" s="37" t="s">
        <v>24</v>
      </c>
      <c r="G52" s="38"/>
    </row>
    <row r="53" spans="1:7">
      <c r="A53" s="33" t="s">
        <v>189</v>
      </c>
      <c r="B53" s="34" t="s">
        <v>183</v>
      </c>
      <c r="C53" s="35" t="s">
        <v>249</v>
      </c>
      <c r="D53" s="36" t="s">
        <v>24</v>
      </c>
      <c r="E53" s="36">
        <v>264400</v>
      </c>
      <c r="F53" s="37" t="s">
        <v>24</v>
      </c>
      <c r="G53" s="38"/>
    </row>
    <row r="54" spans="1:7" ht="34.5">
      <c r="A54" s="33" t="s">
        <v>191</v>
      </c>
      <c r="B54" s="34" t="s">
        <v>183</v>
      </c>
      <c r="C54" s="35" t="s">
        <v>250</v>
      </c>
      <c r="D54" s="36" t="s">
        <v>24</v>
      </c>
      <c r="E54" s="36">
        <v>80000</v>
      </c>
      <c r="F54" s="37" t="s">
        <v>24</v>
      </c>
      <c r="G54" s="38"/>
    </row>
    <row r="55" spans="1:7" ht="23.25">
      <c r="A55" s="33" t="s">
        <v>193</v>
      </c>
      <c r="B55" s="34" t="s">
        <v>183</v>
      </c>
      <c r="C55" s="35" t="s">
        <v>251</v>
      </c>
      <c r="D55" s="36">
        <v>32200</v>
      </c>
      <c r="E55" s="36">
        <v>32200</v>
      </c>
      <c r="F55" s="37" t="s">
        <v>24</v>
      </c>
      <c r="G55" s="38"/>
    </row>
    <row r="56" spans="1:7" ht="23.25">
      <c r="A56" s="33" t="s">
        <v>195</v>
      </c>
      <c r="B56" s="34" t="s">
        <v>183</v>
      </c>
      <c r="C56" s="35" t="s">
        <v>252</v>
      </c>
      <c r="D56" s="36">
        <v>32200</v>
      </c>
      <c r="E56" s="36">
        <v>32200</v>
      </c>
      <c r="F56" s="37" t="s">
        <v>24</v>
      </c>
      <c r="G56" s="38"/>
    </row>
    <row r="57" spans="1:7">
      <c r="A57" s="33" t="s">
        <v>197</v>
      </c>
      <c r="B57" s="34" t="s">
        <v>183</v>
      </c>
      <c r="C57" s="35" t="s">
        <v>253</v>
      </c>
      <c r="D57" s="36" t="s">
        <v>24</v>
      </c>
      <c r="E57" s="36">
        <v>32200</v>
      </c>
      <c r="F57" s="37" t="s">
        <v>24</v>
      </c>
      <c r="G57" s="38"/>
    </row>
    <row r="58" spans="1:7">
      <c r="A58" s="33" t="s">
        <v>254</v>
      </c>
      <c r="B58" s="34" t="s">
        <v>183</v>
      </c>
      <c r="C58" s="35" t="s">
        <v>255</v>
      </c>
      <c r="D58" s="36">
        <v>34206851.899999999</v>
      </c>
      <c r="E58" s="36">
        <v>33575448.18</v>
      </c>
      <c r="F58" s="37">
        <v>631403.72</v>
      </c>
      <c r="G58" s="38"/>
    </row>
    <row r="59" spans="1:7" ht="23.25">
      <c r="A59" s="33" t="s">
        <v>193</v>
      </c>
      <c r="B59" s="34" t="s">
        <v>183</v>
      </c>
      <c r="C59" s="35" t="s">
        <v>256</v>
      </c>
      <c r="D59" s="36">
        <v>34206851.899999999</v>
      </c>
      <c r="E59" s="36">
        <v>33575448.18</v>
      </c>
      <c r="F59" s="37">
        <v>631403.72</v>
      </c>
      <c r="G59" s="38"/>
    </row>
    <row r="60" spans="1:7" ht="23.25">
      <c r="A60" s="33" t="s">
        <v>195</v>
      </c>
      <c r="B60" s="34" t="s">
        <v>183</v>
      </c>
      <c r="C60" s="35" t="s">
        <v>257</v>
      </c>
      <c r="D60" s="36">
        <v>34206851.899999999</v>
      </c>
      <c r="E60" s="36">
        <v>33575448.18</v>
      </c>
      <c r="F60" s="37">
        <v>631403.72</v>
      </c>
      <c r="G60" s="38"/>
    </row>
    <row r="61" spans="1:7">
      <c r="A61" s="33" t="s">
        <v>197</v>
      </c>
      <c r="B61" s="34" t="s">
        <v>183</v>
      </c>
      <c r="C61" s="35" t="s">
        <v>258</v>
      </c>
      <c r="D61" s="36" t="s">
        <v>24</v>
      </c>
      <c r="E61" s="36">
        <v>33575448.18</v>
      </c>
      <c r="F61" s="37" t="s">
        <v>24</v>
      </c>
      <c r="G61" s="38"/>
    </row>
    <row r="62" spans="1:7">
      <c r="A62" s="33" t="s">
        <v>259</v>
      </c>
      <c r="B62" s="34" t="s">
        <v>183</v>
      </c>
      <c r="C62" s="35" t="s">
        <v>260</v>
      </c>
      <c r="D62" s="36">
        <v>3623742.47</v>
      </c>
      <c r="E62" s="36">
        <v>3616609.85</v>
      </c>
      <c r="F62" s="37">
        <v>7132.62</v>
      </c>
      <c r="G62" s="38"/>
    </row>
    <row r="63" spans="1:7" ht="23.25">
      <c r="A63" s="33" t="s">
        <v>193</v>
      </c>
      <c r="B63" s="34" t="s">
        <v>183</v>
      </c>
      <c r="C63" s="35" t="s">
        <v>261</v>
      </c>
      <c r="D63" s="36">
        <v>3623742.47</v>
      </c>
      <c r="E63" s="36">
        <v>3616609.85</v>
      </c>
      <c r="F63" s="37">
        <v>7132.62</v>
      </c>
      <c r="G63" s="38"/>
    </row>
    <row r="64" spans="1:7" ht="23.25">
      <c r="A64" s="33" t="s">
        <v>195</v>
      </c>
      <c r="B64" s="34" t="s">
        <v>183</v>
      </c>
      <c r="C64" s="35" t="s">
        <v>262</v>
      </c>
      <c r="D64" s="36">
        <v>3623742.47</v>
      </c>
      <c r="E64" s="36">
        <v>3616609.85</v>
      </c>
      <c r="F64" s="37">
        <v>7132.62</v>
      </c>
      <c r="G64" s="38"/>
    </row>
    <row r="65" spans="1:7">
      <c r="A65" s="33" t="s">
        <v>197</v>
      </c>
      <c r="B65" s="34" t="s">
        <v>183</v>
      </c>
      <c r="C65" s="35" t="s">
        <v>263</v>
      </c>
      <c r="D65" s="36" t="s">
        <v>24</v>
      </c>
      <c r="E65" s="36">
        <v>3616609.85</v>
      </c>
      <c r="F65" s="37" t="s">
        <v>24</v>
      </c>
      <c r="G65" s="38"/>
    </row>
    <row r="66" spans="1:7">
      <c r="A66" s="33" t="s">
        <v>264</v>
      </c>
      <c r="B66" s="34" t="s">
        <v>183</v>
      </c>
      <c r="C66" s="35" t="s">
        <v>265</v>
      </c>
      <c r="D66" s="36">
        <v>65470450.100000001</v>
      </c>
      <c r="E66" s="36">
        <v>56187299.57</v>
      </c>
      <c r="F66" s="37">
        <v>9283150.5299999993</v>
      </c>
      <c r="G66" s="38"/>
    </row>
    <row r="67" spans="1:7" ht="23.25">
      <c r="A67" s="33" t="s">
        <v>193</v>
      </c>
      <c r="B67" s="34" t="s">
        <v>183</v>
      </c>
      <c r="C67" s="35" t="s">
        <v>266</v>
      </c>
      <c r="D67" s="36">
        <v>771000</v>
      </c>
      <c r="E67" s="36">
        <v>743127.8</v>
      </c>
      <c r="F67" s="37">
        <v>27872.2</v>
      </c>
      <c r="G67" s="38"/>
    </row>
    <row r="68" spans="1:7" ht="23.25">
      <c r="A68" s="33" t="s">
        <v>195</v>
      </c>
      <c r="B68" s="34" t="s">
        <v>183</v>
      </c>
      <c r="C68" s="35" t="s">
        <v>267</v>
      </c>
      <c r="D68" s="36">
        <v>771000</v>
      </c>
      <c r="E68" s="36">
        <v>743127.8</v>
      </c>
      <c r="F68" s="37">
        <v>27872.2</v>
      </c>
      <c r="G68" s="38"/>
    </row>
    <row r="69" spans="1:7">
      <c r="A69" s="33" t="s">
        <v>197</v>
      </c>
      <c r="B69" s="34" t="s">
        <v>183</v>
      </c>
      <c r="C69" s="35" t="s">
        <v>268</v>
      </c>
      <c r="D69" s="36" t="s">
        <v>24</v>
      </c>
      <c r="E69" s="36">
        <v>743127.8</v>
      </c>
      <c r="F69" s="37" t="s">
        <v>24</v>
      </c>
      <c r="G69" s="38"/>
    </row>
    <row r="70" spans="1:7" ht="23.25">
      <c r="A70" s="33" t="s">
        <v>269</v>
      </c>
      <c r="B70" s="34" t="s">
        <v>183</v>
      </c>
      <c r="C70" s="35" t="s">
        <v>270</v>
      </c>
      <c r="D70" s="36">
        <v>54685450.100000001</v>
      </c>
      <c r="E70" s="36">
        <v>45431749.039999999</v>
      </c>
      <c r="F70" s="37">
        <v>9253701.0600000005</v>
      </c>
      <c r="G70" s="38"/>
    </row>
    <row r="71" spans="1:7">
      <c r="A71" s="33" t="s">
        <v>271</v>
      </c>
      <c r="B71" s="34" t="s">
        <v>183</v>
      </c>
      <c r="C71" s="35" t="s">
        <v>272</v>
      </c>
      <c r="D71" s="36">
        <v>54685450.100000001</v>
      </c>
      <c r="E71" s="36">
        <v>45431749.039999999</v>
      </c>
      <c r="F71" s="37">
        <v>9253701.0600000005</v>
      </c>
      <c r="G71" s="38"/>
    </row>
    <row r="72" spans="1:7" ht="34.5">
      <c r="A72" s="33" t="s">
        <v>273</v>
      </c>
      <c r="B72" s="34" t="s">
        <v>183</v>
      </c>
      <c r="C72" s="35" t="s">
        <v>274</v>
      </c>
      <c r="D72" s="36" t="s">
        <v>24</v>
      </c>
      <c r="E72" s="36">
        <v>44455439.560000002</v>
      </c>
      <c r="F72" s="37" t="s">
        <v>24</v>
      </c>
      <c r="G72" s="38"/>
    </row>
    <row r="73" spans="1:7" ht="34.5">
      <c r="A73" s="33" t="s">
        <v>275</v>
      </c>
      <c r="B73" s="34" t="s">
        <v>183</v>
      </c>
      <c r="C73" s="35" t="s">
        <v>276</v>
      </c>
      <c r="D73" s="36" t="s">
        <v>24</v>
      </c>
      <c r="E73" s="36">
        <v>976309.48</v>
      </c>
      <c r="F73" s="37" t="s">
        <v>24</v>
      </c>
      <c r="G73" s="38"/>
    </row>
    <row r="74" spans="1:7">
      <c r="A74" s="33" t="s">
        <v>199</v>
      </c>
      <c r="B74" s="34" t="s">
        <v>183</v>
      </c>
      <c r="C74" s="35" t="s">
        <v>277</v>
      </c>
      <c r="D74" s="36">
        <v>10014000</v>
      </c>
      <c r="E74" s="36">
        <v>10012422.73</v>
      </c>
      <c r="F74" s="37">
        <v>1577.27</v>
      </c>
      <c r="G74" s="38"/>
    </row>
    <row r="75" spans="1:7">
      <c r="A75" s="33" t="s">
        <v>217</v>
      </c>
      <c r="B75" s="34" t="s">
        <v>183</v>
      </c>
      <c r="C75" s="35" t="s">
        <v>278</v>
      </c>
      <c r="D75" s="36">
        <v>951000</v>
      </c>
      <c r="E75" s="36">
        <v>950090.23</v>
      </c>
      <c r="F75" s="37">
        <v>909.77</v>
      </c>
      <c r="G75" s="38"/>
    </row>
    <row r="76" spans="1:7" ht="23.25">
      <c r="A76" s="33" t="s">
        <v>219</v>
      </c>
      <c r="B76" s="34" t="s">
        <v>183</v>
      </c>
      <c r="C76" s="35" t="s">
        <v>279</v>
      </c>
      <c r="D76" s="36" t="s">
        <v>24</v>
      </c>
      <c r="E76" s="36">
        <v>950090.23</v>
      </c>
      <c r="F76" s="37" t="s">
        <v>24</v>
      </c>
      <c r="G76" s="38"/>
    </row>
    <row r="77" spans="1:7">
      <c r="A77" s="33" t="s">
        <v>201</v>
      </c>
      <c r="B77" s="34" t="s">
        <v>183</v>
      </c>
      <c r="C77" s="35" t="s">
        <v>280</v>
      </c>
      <c r="D77" s="36">
        <v>9063000</v>
      </c>
      <c r="E77" s="36">
        <v>9062332.5</v>
      </c>
      <c r="F77" s="37">
        <v>667.5</v>
      </c>
      <c r="G77" s="38"/>
    </row>
    <row r="78" spans="1:7">
      <c r="A78" s="33" t="s">
        <v>203</v>
      </c>
      <c r="B78" s="34" t="s">
        <v>183</v>
      </c>
      <c r="C78" s="35" t="s">
        <v>281</v>
      </c>
      <c r="D78" s="36" t="s">
        <v>24</v>
      </c>
      <c r="E78" s="36">
        <v>9062332.5</v>
      </c>
      <c r="F78" s="37" t="s">
        <v>24</v>
      </c>
      <c r="G78" s="38"/>
    </row>
    <row r="79" spans="1:7">
      <c r="A79" s="33" t="s">
        <v>282</v>
      </c>
      <c r="B79" s="34" t="s">
        <v>183</v>
      </c>
      <c r="C79" s="35" t="s">
        <v>283</v>
      </c>
      <c r="D79" s="36">
        <v>3347000</v>
      </c>
      <c r="E79" s="36">
        <v>3344787.79</v>
      </c>
      <c r="F79" s="37">
        <v>2212.21</v>
      </c>
      <c r="G79" s="38"/>
    </row>
    <row r="80" spans="1:7" ht="23.25">
      <c r="A80" s="33" t="s">
        <v>193</v>
      </c>
      <c r="B80" s="34" t="s">
        <v>183</v>
      </c>
      <c r="C80" s="35" t="s">
        <v>284</v>
      </c>
      <c r="D80" s="36">
        <v>3347000</v>
      </c>
      <c r="E80" s="36">
        <v>3344787.79</v>
      </c>
      <c r="F80" s="37">
        <v>2212.21</v>
      </c>
      <c r="G80" s="38"/>
    </row>
    <row r="81" spans="1:7" ht="23.25">
      <c r="A81" s="33" t="s">
        <v>195</v>
      </c>
      <c r="B81" s="34" t="s">
        <v>183</v>
      </c>
      <c r="C81" s="35" t="s">
        <v>285</v>
      </c>
      <c r="D81" s="36">
        <v>3347000</v>
      </c>
      <c r="E81" s="36">
        <v>3344787.79</v>
      </c>
      <c r="F81" s="37">
        <v>2212.21</v>
      </c>
      <c r="G81" s="38"/>
    </row>
    <row r="82" spans="1:7">
      <c r="A82" s="33" t="s">
        <v>197</v>
      </c>
      <c r="B82" s="34" t="s">
        <v>183</v>
      </c>
      <c r="C82" s="35" t="s">
        <v>286</v>
      </c>
      <c r="D82" s="36" t="s">
        <v>24</v>
      </c>
      <c r="E82" s="36">
        <v>3344787.79</v>
      </c>
      <c r="F82" s="37" t="s">
        <v>24</v>
      </c>
      <c r="G82" s="38"/>
    </row>
    <row r="83" spans="1:7">
      <c r="A83" s="33" t="s">
        <v>287</v>
      </c>
      <c r="B83" s="34" t="s">
        <v>183</v>
      </c>
      <c r="C83" s="35" t="s">
        <v>288</v>
      </c>
      <c r="D83" s="36">
        <v>145029769</v>
      </c>
      <c r="E83" s="36">
        <v>143724593.59</v>
      </c>
      <c r="F83" s="37">
        <v>1305175.4099999999</v>
      </c>
      <c r="G83" s="38"/>
    </row>
    <row r="84" spans="1:7" ht="23.25">
      <c r="A84" s="33" t="s">
        <v>193</v>
      </c>
      <c r="B84" s="34" t="s">
        <v>183</v>
      </c>
      <c r="C84" s="35" t="s">
        <v>289</v>
      </c>
      <c r="D84" s="36">
        <v>119569769</v>
      </c>
      <c r="E84" s="36">
        <v>118265814.40000001</v>
      </c>
      <c r="F84" s="37">
        <v>1303954.6000000001</v>
      </c>
      <c r="G84" s="38"/>
    </row>
    <row r="85" spans="1:7" ht="23.25">
      <c r="A85" s="33" t="s">
        <v>195</v>
      </c>
      <c r="B85" s="34" t="s">
        <v>183</v>
      </c>
      <c r="C85" s="35" t="s">
        <v>290</v>
      </c>
      <c r="D85" s="36">
        <v>119569769</v>
      </c>
      <c r="E85" s="36">
        <v>118265814.40000001</v>
      </c>
      <c r="F85" s="37">
        <v>1303954.6000000001</v>
      </c>
      <c r="G85" s="38"/>
    </row>
    <row r="86" spans="1:7">
      <c r="A86" s="33" t="s">
        <v>197</v>
      </c>
      <c r="B86" s="34" t="s">
        <v>183</v>
      </c>
      <c r="C86" s="35" t="s">
        <v>291</v>
      </c>
      <c r="D86" s="36" t="s">
        <v>24</v>
      </c>
      <c r="E86" s="36">
        <v>118265814.40000001</v>
      </c>
      <c r="F86" s="37" t="s">
        <v>24</v>
      </c>
      <c r="G86" s="38"/>
    </row>
    <row r="87" spans="1:7">
      <c r="A87" s="33" t="s">
        <v>199</v>
      </c>
      <c r="B87" s="34" t="s">
        <v>183</v>
      </c>
      <c r="C87" s="35" t="s">
        <v>292</v>
      </c>
      <c r="D87" s="36">
        <v>25460000</v>
      </c>
      <c r="E87" s="36">
        <v>25458779.190000001</v>
      </c>
      <c r="F87" s="37">
        <v>1220.81</v>
      </c>
      <c r="G87" s="38"/>
    </row>
    <row r="88" spans="1:7" ht="34.5">
      <c r="A88" s="33" t="s">
        <v>293</v>
      </c>
      <c r="B88" s="34" t="s">
        <v>183</v>
      </c>
      <c r="C88" s="35" t="s">
        <v>294</v>
      </c>
      <c r="D88" s="36">
        <v>25460000</v>
      </c>
      <c r="E88" s="36">
        <v>25458779.190000001</v>
      </c>
      <c r="F88" s="37">
        <v>1220.81</v>
      </c>
      <c r="G88" s="38"/>
    </row>
    <row r="89" spans="1:7" ht="45.75">
      <c r="A89" s="33" t="s">
        <v>295</v>
      </c>
      <c r="B89" s="34" t="s">
        <v>183</v>
      </c>
      <c r="C89" s="35" t="s">
        <v>296</v>
      </c>
      <c r="D89" s="36" t="s">
        <v>24</v>
      </c>
      <c r="E89" s="36">
        <v>25458779.190000001</v>
      </c>
      <c r="F89" s="37" t="s">
        <v>24</v>
      </c>
      <c r="G89" s="38"/>
    </row>
    <row r="90" spans="1:7">
      <c r="A90" s="33" t="s">
        <v>297</v>
      </c>
      <c r="B90" s="34" t="s">
        <v>183</v>
      </c>
      <c r="C90" s="35" t="s">
        <v>298</v>
      </c>
      <c r="D90" s="36">
        <v>50171600</v>
      </c>
      <c r="E90" s="36">
        <v>48061400.880000003</v>
      </c>
      <c r="F90" s="37">
        <v>2110199.12</v>
      </c>
      <c r="G90" s="38"/>
    </row>
    <row r="91" spans="1:7" ht="23.25">
      <c r="A91" s="33" t="s">
        <v>269</v>
      </c>
      <c r="B91" s="34" t="s">
        <v>183</v>
      </c>
      <c r="C91" s="35" t="s">
        <v>299</v>
      </c>
      <c r="D91" s="36">
        <v>50171600</v>
      </c>
      <c r="E91" s="36">
        <v>48061400.880000003</v>
      </c>
      <c r="F91" s="37">
        <v>2110199.12</v>
      </c>
      <c r="G91" s="38"/>
    </row>
    <row r="92" spans="1:7">
      <c r="A92" s="33" t="s">
        <v>271</v>
      </c>
      <c r="B92" s="34" t="s">
        <v>183</v>
      </c>
      <c r="C92" s="35" t="s">
        <v>300</v>
      </c>
      <c r="D92" s="36">
        <v>50171600</v>
      </c>
      <c r="E92" s="36">
        <v>48061400.880000003</v>
      </c>
      <c r="F92" s="37">
        <v>2110199.12</v>
      </c>
      <c r="G92" s="38"/>
    </row>
    <row r="93" spans="1:7" ht="34.5">
      <c r="A93" s="33" t="s">
        <v>275</v>
      </c>
      <c r="B93" s="34" t="s">
        <v>183</v>
      </c>
      <c r="C93" s="35" t="s">
        <v>301</v>
      </c>
      <c r="D93" s="36" t="s">
        <v>24</v>
      </c>
      <c r="E93" s="36">
        <v>48061400.880000003</v>
      </c>
      <c r="F93" s="37" t="s">
        <v>24</v>
      </c>
      <c r="G93" s="38"/>
    </row>
    <row r="94" spans="1:7">
      <c r="A94" s="33" t="s">
        <v>302</v>
      </c>
      <c r="B94" s="34" t="s">
        <v>183</v>
      </c>
      <c r="C94" s="35" t="s">
        <v>303</v>
      </c>
      <c r="D94" s="36">
        <v>32346000</v>
      </c>
      <c r="E94" s="36">
        <v>32287892.949999999</v>
      </c>
      <c r="F94" s="37">
        <v>58107.05</v>
      </c>
      <c r="G94" s="38"/>
    </row>
    <row r="95" spans="1:7" ht="45.75">
      <c r="A95" s="33" t="s">
        <v>185</v>
      </c>
      <c r="B95" s="34" t="s">
        <v>183</v>
      </c>
      <c r="C95" s="35" t="s">
        <v>304</v>
      </c>
      <c r="D95" s="36">
        <v>8709000</v>
      </c>
      <c r="E95" s="36">
        <v>8691842.1699999999</v>
      </c>
      <c r="F95" s="37">
        <v>17157.830000000002</v>
      </c>
      <c r="G95" s="38"/>
    </row>
    <row r="96" spans="1:7">
      <c r="A96" s="33" t="s">
        <v>230</v>
      </c>
      <c r="B96" s="34" t="s">
        <v>183</v>
      </c>
      <c r="C96" s="35" t="s">
        <v>305</v>
      </c>
      <c r="D96" s="36">
        <v>8709000</v>
      </c>
      <c r="E96" s="36">
        <v>8691842.1699999999</v>
      </c>
      <c r="F96" s="37">
        <v>17157.830000000002</v>
      </c>
      <c r="G96" s="38"/>
    </row>
    <row r="97" spans="1:7">
      <c r="A97" s="33" t="s">
        <v>232</v>
      </c>
      <c r="B97" s="34" t="s">
        <v>183</v>
      </c>
      <c r="C97" s="35" t="s">
        <v>306</v>
      </c>
      <c r="D97" s="36" t="s">
        <v>24</v>
      </c>
      <c r="E97" s="36">
        <v>6657276.0499999998</v>
      </c>
      <c r="F97" s="37" t="s">
        <v>24</v>
      </c>
      <c r="G97" s="38"/>
    </row>
    <row r="98" spans="1:7" ht="34.5">
      <c r="A98" s="33" t="s">
        <v>234</v>
      </c>
      <c r="B98" s="34" t="s">
        <v>183</v>
      </c>
      <c r="C98" s="35" t="s">
        <v>307</v>
      </c>
      <c r="D98" s="36" t="s">
        <v>24</v>
      </c>
      <c r="E98" s="36">
        <v>2034566.12</v>
      </c>
      <c r="F98" s="37" t="s">
        <v>24</v>
      </c>
      <c r="G98" s="38"/>
    </row>
    <row r="99" spans="1:7" ht="23.25">
      <c r="A99" s="33" t="s">
        <v>193</v>
      </c>
      <c r="B99" s="34" t="s">
        <v>183</v>
      </c>
      <c r="C99" s="35" t="s">
        <v>308</v>
      </c>
      <c r="D99" s="36">
        <v>23593000</v>
      </c>
      <c r="E99" s="36">
        <v>23556562.309999999</v>
      </c>
      <c r="F99" s="37">
        <v>36437.69</v>
      </c>
      <c r="G99" s="38"/>
    </row>
    <row r="100" spans="1:7" ht="23.25">
      <c r="A100" s="33" t="s">
        <v>195</v>
      </c>
      <c r="B100" s="34" t="s">
        <v>183</v>
      </c>
      <c r="C100" s="35" t="s">
        <v>309</v>
      </c>
      <c r="D100" s="36">
        <v>23593000</v>
      </c>
      <c r="E100" s="36">
        <v>23556562.309999999</v>
      </c>
      <c r="F100" s="37">
        <v>36437.69</v>
      </c>
      <c r="G100" s="38"/>
    </row>
    <row r="101" spans="1:7">
      <c r="A101" s="33" t="s">
        <v>197</v>
      </c>
      <c r="B101" s="34" t="s">
        <v>183</v>
      </c>
      <c r="C101" s="35" t="s">
        <v>310</v>
      </c>
      <c r="D101" s="36" t="s">
        <v>24</v>
      </c>
      <c r="E101" s="36">
        <v>23556562.309999999</v>
      </c>
      <c r="F101" s="37" t="s">
        <v>24</v>
      </c>
      <c r="G101" s="38"/>
    </row>
    <row r="102" spans="1:7">
      <c r="A102" s="33" t="s">
        <v>199</v>
      </c>
      <c r="B102" s="34" t="s">
        <v>183</v>
      </c>
      <c r="C102" s="35" t="s">
        <v>311</v>
      </c>
      <c r="D102" s="36">
        <v>44000</v>
      </c>
      <c r="E102" s="36">
        <v>39488.47</v>
      </c>
      <c r="F102" s="37">
        <v>4511.53</v>
      </c>
      <c r="G102" s="38"/>
    </row>
    <row r="103" spans="1:7">
      <c r="A103" s="33" t="s">
        <v>201</v>
      </c>
      <c r="B103" s="34" t="s">
        <v>183</v>
      </c>
      <c r="C103" s="35" t="s">
        <v>312</v>
      </c>
      <c r="D103" s="36">
        <v>44000</v>
      </c>
      <c r="E103" s="36">
        <v>39488.47</v>
      </c>
      <c r="F103" s="37">
        <v>4511.53</v>
      </c>
      <c r="G103" s="38"/>
    </row>
    <row r="104" spans="1:7">
      <c r="A104" s="33" t="s">
        <v>222</v>
      </c>
      <c r="B104" s="34" t="s">
        <v>183</v>
      </c>
      <c r="C104" s="35" t="s">
        <v>313</v>
      </c>
      <c r="D104" s="36" t="s">
        <v>24</v>
      </c>
      <c r="E104" s="36">
        <v>11510</v>
      </c>
      <c r="F104" s="37" t="s">
        <v>24</v>
      </c>
      <c r="G104" s="38"/>
    </row>
    <row r="105" spans="1:7">
      <c r="A105" s="33" t="s">
        <v>224</v>
      </c>
      <c r="B105" s="34" t="s">
        <v>183</v>
      </c>
      <c r="C105" s="35" t="s">
        <v>314</v>
      </c>
      <c r="D105" s="36" t="s">
        <v>24</v>
      </c>
      <c r="E105" s="36">
        <v>16265</v>
      </c>
      <c r="F105" s="37" t="s">
        <v>24</v>
      </c>
      <c r="G105" s="38"/>
    </row>
    <row r="106" spans="1:7">
      <c r="A106" s="33" t="s">
        <v>203</v>
      </c>
      <c r="B106" s="34" t="s">
        <v>183</v>
      </c>
      <c r="C106" s="35" t="s">
        <v>315</v>
      </c>
      <c r="D106" s="36" t="s">
        <v>24</v>
      </c>
      <c r="E106" s="36">
        <v>11713.47</v>
      </c>
      <c r="F106" s="37" t="s">
        <v>24</v>
      </c>
      <c r="G106" s="38"/>
    </row>
    <row r="107" spans="1:7">
      <c r="A107" s="33" t="s">
        <v>316</v>
      </c>
      <c r="B107" s="34" t="s">
        <v>183</v>
      </c>
      <c r="C107" s="35" t="s">
        <v>317</v>
      </c>
      <c r="D107" s="36">
        <v>1352000</v>
      </c>
      <c r="E107" s="36">
        <v>1350348.08</v>
      </c>
      <c r="F107" s="37">
        <v>1651.92</v>
      </c>
      <c r="G107" s="38"/>
    </row>
    <row r="108" spans="1:7">
      <c r="A108" s="33" t="s">
        <v>318</v>
      </c>
      <c r="B108" s="34" t="s">
        <v>183</v>
      </c>
      <c r="C108" s="35" t="s">
        <v>319</v>
      </c>
      <c r="D108" s="36">
        <v>1352000</v>
      </c>
      <c r="E108" s="36">
        <v>1350348.08</v>
      </c>
      <c r="F108" s="37">
        <v>1651.92</v>
      </c>
      <c r="G108" s="38"/>
    </row>
    <row r="109" spans="1:7">
      <c r="A109" s="33" t="s">
        <v>320</v>
      </c>
      <c r="B109" s="34" t="s">
        <v>183</v>
      </c>
      <c r="C109" s="35" t="s">
        <v>321</v>
      </c>
      <c r="D109" s="36">
        <v>1352000</v>
      </c>
      <c r="E109" s="36">
        <v>1350348.08</v>
      </c>
      <c r="F109" s="37">
        <v>1651.92</v>
      </c>
      <c r="G109" s="38"/>
    </row>
    <row r="110" spans="1:7">
      <c r="A110" s="33" t="s">
        <v>322</v>
      </c>
      <c r="B110" s="34" t="s">
        <v>183</v>
      </c>
      <c r="C110" s="35" t="s">
        <v>323</v>
      </c>
      <c r="D110" s="36" t="s">
        <v>24</v>
      </c>
      <c r="E110" s="36">
        <v>1350348.08</v>
      </c>
      <c r="F110" s="37" t="s">
        <v>24</v>
      </c>
      <c r="G110" s="38"/>
    </row>
    <row r="111" spans="1:7">
      <c r="A111" s="33" t="s">
        <v>324</v>
      </c>
      <c r="B111" s="34" t="s">
        <v>183</v>
      </c>
      <c r="C111" s="35" t="s">
        <v>325</v>
      </c>
      <c r="D111" s="36">
        <v>225000</v>
      </c>
      <c r="E111" s="36">
        <v>225000</v>
      </c>
      <c r="F111" s="37" t="s">
        <v>24</v>
      </c>
      <c r="G111" s="38"/>
    </row>
    <row r="112" spans="1:7">
      <c r="A112" s="33" t="s">
        <v>318</v>
      </c>
      <c r="B112" s="34" t="s">
        <v>183</v>
      </c>
      <c r="C112" s="35" t="s">
        <v>326</v>
      </c>
      <c r="D112" s="36">
        <v>225000</v>
      </c>
      <c r="E112" s="36">
        <v>225000</v>
      </c>
      <c r="F112" s="37" t="s">
        <v>24</v>
      </c>
      <c r="G112" s="38"/>
    </row>
    <row r="113" spans="1:7" ht="23.25">
      <c r="A113" s="33" t="s">
        <v>327</v>
      </c>
      <c r="B113" s="34" t="s">
        <v>183</v>
      </c>
      <c r="C113" s="35" t="s">
        <v>328</v>
      </c>
      <c r="D113" s="36">
        <v>225000</v>
      </c>
      <c r="E113" s="36">
        <v>225000</v>
      </c>
      <c r="F113" s="37" t="s">
        <v>24</v>
      </c>
      <c r="G113" s="38"/>
    </row>
    <row r="114" spans="1:7" ht="23.25">
      <c r="A114" s="33" t="s">
        <v>329</v>
      </c>
      <c r="B114" s="34" t="s">
        <v>183</v>
      </c>
      <c r="C114" s="35" t="s">
        <v>330</v>
      </c>
      <c r="D114" s="36" t="s">
        <v>24</v>
      </c>
      <c r="E114" s="36">
        <v>225000</v>
      </c>
      <c r="F114" s="37" t="s">
        <v>24</v>
      </c>
      <c r="G114" s="38"/>
    </row>
    <row r="115" spans="1:7">
      <c r="A115" s="33" t="s">
        <v>331</v>
      </c>
      <c r="B115" s="34" t="s">
        <v>183</v>
      </c>
      <c r="C115" s="35" t="s">
        <v>332</v>
      </c>
      <c r="D115" s="36">
        <v>90000</v>
      </c>
      <c r="E115" s="36">
        <v>90000</v>
      </c>
      <c r="F115" s="37" t="s">
        <v>24</v>
      </c>
      <c r="G115" s="38"/>
    </row>
    <row r="116" spans="1:7" ht="23.25">
      <c r="A116" s="33" t="s">
        <v>333</v>
      </c>
      <c r="B116" s="34" t="s">
        <v>183</v>
      </c>
      <c r="C116" s="35" t="s">
        <v>334</v>
      </c>
      <c r="D116" s="36">
        <v>90000</v>
      </c>
      <c r="E116" s="36">
        <v>90000</v>
      </c>
      <c r="F116" s="37" t="s">
        <v>24</v>
      </c>
      <c r="G116" s="38"/>
    </row>
    <row r="117" spans="1:7" ht="23.25">
      <c r="A117" s="33" t="s">
        <v>335</v>
      </c>
      <c r="B117" s="34" t="s">
        <v>183</v>
      </c>
      <c r="C117" s="35" t="s">
        <v>336</v>
      </c>
      <c r="D117" s="36">
        <v>90000</v>
      </c>
      <c r="E117" s="36">
        <v>90000</v>
      </c>
      <c r="F117" s="37" t="s">
        <v>24</v>
      </c>
      <c r="G117" s="38"/>
    </row>
    <row r="118" spans="1:7" ht="23.25">
      <c r="A118" s="33" t="s">
        <v>337</v>
      </c>
      <c r="B118" s="34" t="s">
        <v>183</v>
      </c>
      <c r="C118" s="35" t="s">
        <v>338</v>
      </c>
      <c r="D118" s="36" t="s">
        <v>24</v>
      </c>
      <c r="E118" s="36">
        <v>90000</v>
      </c>
      <c r="F118" s="37" t="s">
        <v>24</v>
      </c>
      <c r="G118" s="38"/>
    </row>
    <row r="119" spans="1:7">
      <c r="A119" s="33" t="s">
        <v>339</v>
      </c>
      <c r="B119" s="34" t="s">
        <v>183</v>
      </c>
      <c r="C119" s="35" t="s">
        <v>340</v>
      </c>
      <c r="D119" s="36">
        <v>39000</v>
      </c>
      <c r="E119" s="36">
        <v>38189</v>
      </c>
      <c r="F119" s="37">
        <v>811</v>
      </c>
      <c r="G119" s="38"/>
    </row>
    <row r="120" spans="1:7" ht="23.25">
      <c r="A120" s="33" t="s">
        <v>193</v>
      </c>
      <c r="B120" s="34" t="s">
        <v>183</v>
      </c>
      <c r="C120" s="35" t="s">
        <v>341</v>
      </c>
      <c r="D120" s="36">
        <v>39000</v>
      </c>
      <c r="E120" s="36">
        <v>38189</v>
      </c>
      <c r="F120" s="37">
        <v>811</v>
      </c>
      <c r="G120" s="38"/>
    </row>
    <row r="121" spans="1:7" ht="23.25">
      <c r="A121" s="33" t="s">
        <v>195</v>
      </c>
      <c r="B121" s="34" t="s">
        <v>183</v>
      </c>
      <c r="C121" s="35" t="s">
        <v>342</v>
      </c>
      <c r="D121" s="36">
        <v>39000</v>
      </c>
      <c r="E121" s="36">
        <v>38189</v>
      </c>
      <c r="F121" s="37">
        <v>811</v>
      </c>
      <c r="G121" s="38"/>
    </row>
    <row r="122" spans="1:7">
      <c r="A122" s="33" t="s">
        <v>197</v>
      </c>
      <c r="B122" s="34" t="s">
        <v>183</v>
      </c>
      <c r="C122" s="35" t="s">
        <v>343</v>
      </c>
      <c r="D122" s="36" t="s">
        <v>24</v>
      </c>
      <c r="E122" s="36">
        <v>38189</v>
      </c>
      <c r="F122" s="37" t="s">
        <v>24</v>
      </c>
      <c r="G122" s="38"/>
    </row>
    <row r="123" spans="1:7" ht="23.25">
      <c r="A123" s="33" t="s">
        <v>344</v>
      </c>
      <c r="B123" s="34" t="s">
        <v>183</v>
      </c>
      <c r="C123" s="35" t="s">
        <v>345</v>
      </c>
      <c r="D123" s="36">
        <v>822000</v>
      </c>
      <c r="E123" s="36">
        <v>819365.16</v>
      </c>
      <c r="F123" s="37">
        <v>2634.84</v>
      </c>
      <c r="G123" s="38"/>
    </row>
    <row r="124" spans="1:7">
      <c r="A124" s="33" t="s">
        <v>346</v>
      </c>
      <c r="B124" s="34" t="s">
        <v>183</v>
      </c>
      <c r="C124" s="35" t="s">
        <v>347</v>
      </c>
      <c r="D124" s="36">
        <v>822000</v>
      </c>
      <c r="E124" s="36">
        <v>819365.16</v>
      </c>
      <c r="F124" s="37">
        <v>2634.84</v>
      </c>
      <c r="G124" s="38"/>
    </row>
    <row r="125" spans="1:7">
      <c r="A125" s="33" t="s">
        <v>348</v>
      </c>
      <c r="B125" s="34" t="s">
        <v>183</v>
      </c>
      <c r="C125" s="35" t="s">
        <v>349</v>
      </c>
      <c r="D125" s="36">
        <v>822000</v>
      </c>
      <c r="E125" s="36">
        <v>819365.16</v>
      </c>
      <c r="F125" s="37">
        <v>2634.84</v>
      </c>
      <c r="G125" s="38"/>
    </row>
    <row r="126" spans="1:7" ht="24" customHeight="1">
      <c r="A126" s="39" t="s">
        <v>350</v>
      </c>
      <c r="B126" s="40" t="s">
        <v>351</v>
      </c>
      <c r="C126" s="41" t="s">
        <v>14</v>
      </c>
      <c r="D126" s="42">
        <v>3060533</v>
      </c>
      <c r="E126" s="42">
        <v>15867766.51</v>
      </c>
      <c r="F126" s="43" t="s">
        <v>14</v>
      </c>
      <c r="G126" s="44"/>
    </row>
    <row r="127" spans="1:7" ht="15" customHeight="1">
      <c r="A127" s="45"/>
      <c r="B127" s="46"/>
      <c r="C127" s="46"/>
      <c r="D127" s="46"/>
      <c r="E127" s="46"/>
      <c r="F127" s="46"/>
      <c r="G127" s="6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zoomScaleNormal="100" workbookViewId="0"/>
  </sheetViews>
  <sheetFormatPr defaultRowHeight="15"/>
  <cols>
    <col min="1" max="1" width="50.7109375" style="1" customWidth="1"/>
    <col min="2" max="2" width="13.28515625" style="1" customWidth="1"/>
    <col min="3" max="3" width="27.28515625" style="1" customWidth="1"/>
    <col min="4" max="6" width="19.85546875" style="1" customWidth="1"/>
    <col min="7" max="7" width="9.140625" style="1" customWidth="1"/>
    <col min="8" max="16384" width="9.140625" style="1"/>
  </cols>
  <sheetData>
    <row r="1" spans="1:7" ht="15" customHeight="1">
      <c r="A1" s="47"/>
      <c r="B1" s="48"/>
      <c r="C1" s="49"/>
      <c r="D1" s="8"/>
      <c r="E1" s="50"/>
      <c r="F1" s="22" t="s">
        <v>352</v>
      </c>
      <c r="G1" s="6"/>
    </row>
    <row r="2" spans="1:7" ht="14.1" customHeight="1">
      <c r="A2" s="155" t="s">
        <v>353</v>
      </c>
      <c r="B2" s="156"/>
      <c r="C2" s="156"/>
      <c r="D2" s="156"/>
      <c r="E2" s="156"/>
      <c r="F2" s="156"/>
      <c r="G2" s="6"/>
    </row>
    <row r="3" spans="1:7" ht="12" customHeight="1">
      <c r="A3" s="51"/>
      <c r="B3" s="52"/>
      <c r="C3" s="53"/>
      <c r="D3" s="54"/>
      <c r="E3" s="55"/>
      <c r="F3" s="56"/>
      <c r="G3" s="6"/>
    </row>
    <row r="4" spans="1:7" ht="13.5" customHeight="1">
      <c r="A4" s="167" t="s">
        <v>3</v>
      </c>
      <c r="B4" s="167" t="s">
        <v>4</v>
      </c>
      <c r="C4" s="167" t="s">
        <v>354</v>
      </c>
      <c r="D4" s="167" t="s">
        <v>6</v>
      </c>
      <c r="E4" s="167" t="s">
        <v>7</v>
      </c>
      <c r="F4" s="167" t="s">
        <v>8</v>
      </c>
      <c r="G4" s="6"/>
    </row>
    <row r="5" spans="1:7" ht="12" customHeight="1">
      <c r="A5" s="168"/>
      <c r="B5" s="168"/>
      <c r="C5" s="168"/>
      <c r="D5" s="168"/>
      <c r="E5" s="168"/>
      <c r="F5" s="168"/>
      <c r="G5" s="6"/>
    </row>
    <row r="6" spans="1:7" ht="12" customHeight="1">
      <c r="A6" s="168"/>
      <c r="B6" s="168"/>
      <c r="C6" s="168"/>
      <c r="D6" s="168"/>
      <c r="E6" s="168"/>
      <c r="F6" s="168"/>
      <c r="G6" s="6"/>
    </row>
    <row r="7" spans="1:7" ht="11.25" customHeight="1">
      <c r="A7" s="168"/>
      <c r="B7" s="168"/>
      <c r="C7" s="168"/>
      <c r="D7" s="168"/>
      <c r="E7" s="168"/>
      <c r="F7" s="168"/>
      <c r="G7" s="6"/>
    </row>
    <row r="8" spans="1:7" ht="10.5" customHeight="1">
      <c r="A8" s="168"/>
      <c r="B8" s="168"/>
      <c r="C8" s="168"/>
      <c r="D8" s="168"/>
      <c r="E8" s="168"/>
      <c r="F8" s="168"/>
      <c r="G8" s="6"/>
    </row>
    <row r="9" spans="1:7" ht="12" customHeight="1">
      <c r="A9" s="14">
        <v>1</v>
      </c>
      <c r="B9" s="15">
        <v>2</v>
      </c>
      <c r="C9" s="24">
        <v>3</v>
      </c>
      <c r="D9" s="25" t="s">
        <v>9</v>
      </c>
      <c r="E9" s="25" t="s">
        <v>10</v>
      </c>
      <c r="F9" s="25" t="s">
        <v>11</v>
      </c>
      <c r="G9" s="6"/>
    </row>
    <row r="10" spans="1:7" ht="18" customHeight="1">
      <c r="A10" s="39" t="s">
        <v>355</v>
      </c>
      <c r="B10" s="57">
        <v>500</v>
      </c>
      <c r="C10" s="58" t="s">
        <v>14</v>
      </c>
      <c r="D10" s="18">
        <v>-3060533</v>
      </c>
      <c r="E10" s="18">
        <v>-15867766.51</v>
      </c>
      <c r="F10" s="28" t="s">
        <v>24</v>
      </c>
      <c r="G10" s="6"/>
    </row>
    <row r="11" spans="1:7" ht="12" customHeight="1">
      <c r="A11" s="59" t="s">
        <v>15</v>
      </c>
      <c r="B11" s="60"/>
      <c r="C11" s="61"/>
      <c r="D11" s="62"/>
      <c r="E11" s="62"/>
      <c r="F11" s="63"/>
      <c r="G11" s="6"/>
    </row>
    <row r="12" spans="1:7" ht="18" customHeight="1">
      <c r="A12" s="64" t="s">
        <v>356</v>
      </c>
      <c r="B12" s="60">
        <v>520</v>
      </c>
      <c r="C12" s="61" t="s">
        <v>14</v>
      </c>
      <c r="D12" s="65">
        <v>-8061799.0499999998</v>
      </c>
      <c r="E12" s="65">
        <v>-8061799.0499999998</v>
      </c>
      <c r="F12" s="66" t="s">
        <v>24</v>
      </c>
      <c r="G12" s="6"/>
    </row>
    <row r="13" spans="1:7" ht="12" customHeight="1">
      <c r="A13" s="67" t="s">
        <v>357</v>
      </c>
      <c r="B13" s="60"/>
      <c r="C13" s="61"/>
      <c r="D13" s="62"/>
      <c r="E13" s="62"/>
      <c r="F13" s="63"/>
      <c r="G13" s="6"/>
    </row>
    <row r="14" spans="1:7" ht="23.25">
      <c r="A14" s="33" t="s">
        <v>358</v>
      </c>
      <c r="B14" s="60">
        <v>520</v>
      </c>
      <c r="C14" s="61" t="s">
        <v>359</v>
      </c>
      <c r="D14" s="65">
        <v>-10300000</v>
      </c>
      <c r="E14" s="65">
        <v>-10300000</v>
      </c>
      <c r="F14" s="66" t="s">
        <v>24</v>
      </c>
      <c r="G14" s="6"/>
    </row>
    <row r="15" spans="1:7" ht="23.25">
      <c r="A15" s="33" t="s">
        <v>360</v>
      </c>
      <c r="B15" s="60">
        <v>520</v>
      </c>
      <c r="C15" s="61" t="s">
        <v>361</v>
      </c>
      <c r="D15" s="65">
        <v>-10300000</v>
      </c>
      <c r="E15" s="65">
        <v>-10300000</v>
      </c>
      <c r="F15" s="66" t="s">
        <v>24</v>
      </c>
      <c r="G15" s="6"/>
    </row>
    <row r="16" spans="1:7" ht="23.25">
      <c r="A16" s="33" t="s">
        <v>362</v>
      </c>
      <c r="B16" s="60">
        <v>520</v>
      </c>
      <c r="C16" s="61" t="s">
        <v>363</v>
      </c>
      <c r="D16" s="65">
        <v>-10300000</v>
      </c>
      <c r="E16" s="65">
        <v>-10300000</v>
      </c>
      <c r="F16" s="66" t="s">
        <v>24</v>
      </c>
      <c r="G16" s="6"/>
    </row>
    <row r="17" spans="1:7" ht="23.25">
      <c r="A17" s="33" t="s">
        <v>364</v>
      </c>
      <c r="B17" s="60">
        <v>520</v>
      </c>
      <c r="C17" s="61" t="s">
        <v>365</v>
      </c>
      <c r="D17" s="65">
        <v>2238200.9500000002</v>
      </c>
      <c r="E17" s="65">
        <v>2238200.9500000002</v>
      </c>
      <c r="F17" s="66" t="s">
        <v>24</v>
      </c>
      <c r="G17" s="6"/>
    </row>
    <row r="18" spans="1:7" ht="23.25">
      <c r="A18" s="33" t="s">
        <v>366</v>
      </c>
      <c r="B18" s="60">
        <v>520</v>
      </c>
      <c r="C18" s="61" t="s">
        <v>367</v>
      </c>
      <c r="D18" s="65">
        <v>2238200.9500000002</v>
      </c>
      <c r="E18" s="65">
        <v>2238200.9500000002</v>
      </c>
      <c r="F18" s="66" t="s">
        <v>24</v>
      </c>
      <c r="G18" s="6"/>
    </row>
    <row r="19" spans="1:7" ht="34.5">
      <c r="A19" s="33" t="s">
        <v>368</v>
      </c>
      <c r="B19" s="60">
        <v>520</v>
      </c>
      <c r="C19" s="61" t="s">
        <v>369</v>
      </c>
      <c r="D19" s="65">
        <v>4500000</v>
      </c>
      <c r="E19" s="65">
        <v>4500000</v>
      </c>
      <c r="F19" s="66" t="s">
        <v>24</v>
      </c>
      <c r="G19" s="6"/>
    </row>
    <row r="20" spans="1:7" ht="34.5">
      <c r="A20" s="33" t="s">
        <v>370</v>
      </c>
      <c r="B20" s="60">
        <v>520</v>
      </c>
      <c r="C20" s="61" t="s">
        <v>371</v>
      </c>
      <c r="D20" s="65">
        <v>4500000</v>
      </c>
      <c r="E20" s="65">
        <v>4500000</v>
      </c>
      <c r="F20" s="66" t="s">
        <v>24</v>
      </c>
      <c r="G20" s="6"/>
    </row>
    <row r="21" spans="1:7" ht="34.5">
      <c r="A21" s="33" t="s">
        <v>372</v>
      </c>
      <c r="B21" s="60">
        <v>520</v>
      </c>
      <c r="C21" s="61" t="s">
        <v>373</v>
      </c>
      <c r="D21" s="65">
        <v>-2261799.0499999998</v>
      </c>
      <c r="E21" s="65">
        <v>-2261799.0499999998</v>
      </c>
      <c r="F21" s="66" t="s">
        <v>24</v>
      </c>
      <c r="G21" s="6"/>
    </row>
    <row r="22" spans="1:7" ht="34.5">
      <c r="A22" s="33" t="s">
        <v>374</v>
      </c>
      <c r="B22" s="60">
        <v>520</v>
      </c>
      <c r="C22" s="61" t="s">
        <v>375</v>
      </c>
      <c r="D22" s="65">
        <v>-2261799.0499999998</v>
      </c>
      <c r="E22" s="65">
        <v>-2261799.0499999998</v>
      </c>
      <c r="F22" s="66" t="s">
        <v>24</v>
      </c>
      <c r="G22" s="6"/>
    </row>
    <row r="23" spans="1:7" ht="14.1" customHeight="1">
      <c r="A23" s="68" t="s">
        <v>376</v>
      </c>
      <c r="B23" s="60">
        <v>620</v>
      </c>
      <c r="C23" s="61" t="s">
        <v>14</v>
      </c>
      <c r="D23" s="65" t="s">
        <v>24</v>
      </c>
      <c r="E23" s="65" t="s">
        <v>24</v>
      </c>
      <c r="F23" s="66" t="s">
        <v>24</v>
      </c>
      <c r="G23" s="6"/>
    </row>
    <row r="24" spans="1:7" ht="12.95" customHeight="1">
      <c r="A24" s="69" t="s">
        <v>357</v>
      </c>
      <c r="B24" s="60"/>
      <c r="C24" s="61"/>
      <c r="D24" s="62"/>
      <c r="E24" s="62"/>
      <c r="F24" s="63"/>
      <c r="G24" s="6"/>
    </row>
    <row r="25" spans="1:7" ht="14.1" customHeight="1">
      <c r="A25" s="68" t="s">
        <v>377</v>
      </c>
      <c r="B25" s="60">
        <v>700</v>
      </c>
      <c r="C25" s="61" t="s">
        <v>378</v>
      </c>
      <c r="D25" s="65">
        <v>5001266.05</v>
      </c>
      <c r="E25" s="65">
        <v>-7805967.46</v>
      </c>
      <c r="F25" s="66">
        <v>12807233.51</v>
      </c>
      <c r="G25" s="6"/>
    </row>
    <row r="26" spans="1:7" ht="14.1" customHeight="1">
      <c r="A26" s="68" t="s">
        <v>379</v>
      </c>
      <c r="B26" s="60">
        <v>710</v>
      </c>
      <c r="C26" s="61" t="s">
        <v>380</v>
      </c>
      <c r="D26" s="65">
        <v>-372876546.47000003</v>
      </c>
      <c r="E26" s="65">
        <v>-373872081.18000001</v>
      </c>
      <c r="F26" s="70" t="s">
        <v>381</v>
      </c>
      <c r="G26" s="6"/>
    </row>
    <row r="27" spans="1:7">
      <c r="A27" s="33" t="s">
        <v>382</v>
      </c>
      <c r="B27" s="60">
        <v>710</v>
      </c>
      <c r="C27" s="61" t="s">
        <v>383</v>
      </c>
      <c r="D27" s="65">
        <v>-372876546.47000003</v>
      </c>
      <c r="E27" s="65">
        <v>-373872081.18000001</v>
      </c>
      <c r="F27" s="70" t="s">
        <v>381</v>
      </c>
      <c r="G27" s="6"/>
    </row>
    <row r="28" spans="1:7">
      <c r="A28" s="33" t="s">
        <v>384</v>
      </c>
      <c r="B28" s="60">
        <v>710</v>
      </c>
      <c r="C28" s="61" t="s">
        <v>385</v>
      </c>
      <c r="D28" s="65">
        <v>-372876546.47000003</v>
      </c>
      <c r="E28" s="65">
        <v>-373872081.18000001</v>
      </c>
      <c r="F28" s="70" t="s">
        <v>381</v>
      </c>
      <c r="G28" s="6"/>
    </row>
    <row r="29" spans="1:7" ht="23.25">
      <c r="A29" s="33" t="s">
        <v>386</v>
      </c>
      <c r="B29" s="60">
        <v>710</v>
      </c>
      <c r="C29" s="61" t="s">
        <v>387</v>
      </c>
      <c r="D29" s="65">
        <v>-372876546.47000003</v>
      </c>
      <c r="E29" s="65">
        <v>-373872081.18000001</v>
      </c>
      <c r="F29" s="70" t="s">
        <v>381</v>
      </c>
      <c r="G29" s="6"/>
    </row>
    <row r="30" spans="1:7" ht="14.1" customHeight="1">
      <c r="A30" s="68" t="s">
        <v>388</v>
      </c>
      <c r="B30" s="60">
        <v>720</v>
      </c>
      <c r="C30" s="61" t="s">
        <v>389</v>
      </c>
      <c r="D30" s="65">
        <v>377877812.51999998</v>
      </c>
      <c r="E30" s="65">
        <v>366066113.72000003</v>
      </c>
      <c r="F30" s="70" t="s">
        <v>381</v>
      </c>
      <c r="G30" s="6"/>
    </row>
    <row r="31" spans="1:7">
      <c r="A31" s="33" t="s">
        <v>390</v>
      </c>
      <c r="B31" s="60">
        <v>720</v>
      </c>
      <c r="C31" s="71" t="s">
        <v>391</v>
      </c>
      <c r="D31" s="65">
        <v>377877812.51999998</v>
      </c>
      <c r="E31" s="65">
        <v>366066113.72000003</v>
      </c>
      <c r="F31" s="70" t="s">
        <v>381</v>
      </c>
      <c r="G31" s="6"/>
    </row>
    <row r="32" spans="1:7">
      <c r="A32" s="33" t="s">
        <v>392</v>
      </c>
      <c r="B32" s="60">
        <v>720</v>
      </c>
      <c r="C32" s="71" t="s">
        <v>393</v>
      </c>
      <c r="D32" s="65">
        <v>377877812.51999998</v>
      </c>
      <c r="E32" s="65">
        <v>366066113.72000003</v>
      </c>
      <c r="F32" s="70" t="s">
        <v>381</v>
      </c>
      <c r="G32" s="6"/>
    </row>
    <row r="33" spans="1:7" ht="23.25">
      <c r="A33" s="33" t="s">
        <v>394</v>
      </c>
      <c r="B33" s="60">
        <v>720</v>
      </c>
      <c r="C33" s="71" t="s">
        <v>395</v>
      </c>
      <c r="D33" s="65">
        <v>377877812.51999998</v>
      </c>
      <c r="E33" s="65">
        <v>366066113.72000003</v>
      </c>
      <c r="F33" s="70" t="s">
        <v>381</v>
      </c>
      <c r="G33" s="6"/>
    </row>
    <row r="34" spans="1:7" ht="9.9499999999999993" customHeight="1">
      <c r="A34" s="72"/>
      <c r="B34" s="73"/>
      <c r="C34" s="73"/>
      <c r="D34" s="74"/>
      <c r="E34" s="75"/>
      <c r="F34" s="75"/>
      <c r="G34" s="6"/>
    </row>
    <row r="35" spans="1:7" ht="9.9499999999999993" customHeight="1">
      <c r="A35" s="7" t="s">
        <v>396</v>
      </c>
      <c r="B35" s="175"/>
      <c r="C35" s="176"/>
      <c r="D35" s="76"/>
      <c r="E35" s="77"/>
      <c r="F35" s="77"/>
      <c r="G35" s="6"/>
    </row>
    <row r="36" spans="1:7" ht="9.9499999999999993" customHeight="1">
      <c r="A36" s="78" t="s">
        <v>397</v>
      </c>
      <c r="B36" s="171" t="s">
        <v>398</v>
      </c>
      <c r="C36" s="172"/>
      <c r="D36" s="79"/>
      <c r="E36" s="80"/>
      <c r="F36" s="80"/>
      <c r="G36" s="6"/>
    </row>
    <row r="37" spans="1:7" ht="9.9499999999999993" customHeight="1">
      <c r="A37" s="81"/>
      <c r="B37" s="82"/>
      <c r="C37" s="83"/>
      <c r="D37" s="77"/>
      <c r="E37" s="77"/>
      <c r="F37" s="77"/>
      <c r="G37" s="6"/>
    </row>
    <row r="38" spans="1:7" ht="12" customHeight="1">
      <c r="A38" s="81"/>
      <c r="B38" s="82"/>
      <c r="C38" s="83"/>
      <c r="D38" s="77"/>
      <c r="E38" s="77"/>
      <c r="F38" s="77"/>
      <c r="G38" s="6"/>
    </row>
    <row r="39" spans="1:7" ht="13.5" customHeight="1">
      <c r="A39" s="76" t="s">
        <v>399</v>
      </c>
      <c r="B39" s="49"/>
      <c r="C39" s="83"/>
      <c r="D39" s="49"/>
      <c r="E39" s="49"/>
      <c r="F39" s="77"/>
      <c r="G39" s="6"/>
    </row>
    <row r="40" spans="1:7" ht="11.1" customHeight="1">
      <c r="A40" s="5" t="s">
        <v>400</v>
      </c>
      <c r="B40" s="177"/>
      <c r="C40" s="178"/>
      <c r="D40" s="5"/>
      <c r="E40" s="5"/>
      <c r="F40" s="5"/>
      <c r="G40" s="6"/>
    </row>
    <row r="41" spans="1:7" ht="11.1" customHeight="1">
      <c r="A41" s="78" t="s">
        <v>401</v>
      </c>
      <c r="B41" s="171" t="s">
        <v>398</v>
      </c>
      <c r="C41" s="172"/>
      <c r="D41" s="5"/>
      <c r="E41" s="5"/>
      <c r="F41" s="5"/>
      <c r="G41" s="6"/>
    </row>
    <row r="42" spans="1:7" ht="17.100000000000001" customHeight="1">
      <c r="A42" s="5"/>
      <c r="B42" s="84"/>
      <c r="C42" s="83"/>
      <c r="D42" s="5"/>
      <c r="E42" s="5"/>
      <c r="F42" s="5"/>
      <c r="G42" s="6"/>
    </row>
    <row r="43" spans="1:7" ht="17.100000000000001" customHeight="1">
      <c r="A43" s="7" t="s">
        <v>402</v>
      </c>
      <c r="B43" s="175"/>
      <c r="C43" s="176"/>
      <c r="D43" s="5"/>
      <c r="E43" s="5"/>
      <c r="F43" s="5"/>
      <c r="G43" s="6"/>
    </row>
    <row r="44" spans="1:7" ht="12" customHeight="1">
      <c r="A44" s="78" t="s">
        <v>403</v>
      </c>
      <c r="B44" s="171" t="s">
        <v>398</v>
      </c>
      <c r="C44" s="172"/>
      <c r="D44" s="6"/>
      <c r="E44" s="5"/>
      <c r="F44" s="5"/>
      <c r="G44" s="6"/>
    </row>
    <row r="45" spans="1:7" ht="17.100000000000001" customHeight="1">
      <c r="A45" s="7"/>
      <c r="B45" s="7"/>
      <c r="C45" s="7"/>
      <c r="D45" s="83"/>
      <c r="E45" s="5"/>
      <c r="F45" s="5"/>
      <c r="G45" s="6"/>
    </row>
    <row r="46" spans="1:7" ht="17.100000000000001" customHeight="1">
      <c r="A46" s="7" t="s">
        <v>404</v>
      </c>
      <c r="B46" s="81"/>
      <c r="C46" s="81"/>
      <c r="D46" s="83"/>
      <c r="E46" s="2"/>
      <c r="F46" s="2"/>
      <c r="G46" s="6"/>
    </row>
    <row r="47" spans="1:7" hidden="1">
      <c r="A47" s="85" t="s">
        <v>405</v>
      </c>
      <c r="B47" s="85"/>
      <c r="C47" s="85"/>
      <c r="D47" s="85"/>
      <c r="E47" s="85"/>
      <c r="F47" s="85"/>
      <c r="G47" s="6"/>
    </row>
    <row r="48" spans="1:7" hidden="1">
      <c r="A48" s="173" t="s">
        <v>405</v>
      </c>
      <c r="B48" s="174"/>
      <c r="C48" s="174"/>
      <c r="D48" s="174"/>
      <c r="E48" s="174"/>
      <c r="F48" s="174"/>
      <c r="G48" s="6"/>
    </row>
    <row r="49" spans="1:7" hidden="1">
      <c r="A49" s="86" t="s">
        <v>405</v>
      </c>
      <c r="B49" s="86"/>
      <c r="C49" s="86"/>
      <c r="D49" s="86"/>
      <c r="E49" s="86"/>
      <c r="F49" s="86"/>
      <c r="G49" s="6"/>
    </row>
  </sheetData>
  <mergeCells count="14">
    <mergeCell ref="A2:F2"/>
    <mergeCell ref="A4:A8"/>
    <mergeCell ref="B4:B8"/>
    <mergeCell ref="C4:C8"/>
    <mergeCell ref="D4:D8"/>
    <mergeCell ref="E4:E8"/>
    <mergeCell ref="F4:F8"/>
    <mergeCell ref="B44:C44"/>
    <mergeCell ref="A48:F48"/>
    <mergeCell ref="B35:C35"/>
    <mergeCell ref="B36:C36"/>
    <mergeCell ref="B40:C40"/>
    <mergeCell ref="B41:C41"/>
    <mergeCell ref="B43:C43"/>
  </mergeCells>
  <pageMargins left="0.70833330000000005" right="0.70833330000000005" top="0.74791660000000004" bottom="0.74791660000000004" header="0.3152778" footer="0.3152778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9FBAD8FE-1FBB-4A62-AA73-215B77010FF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SEMIL-112-4\admin</dc:creator>
  <cp:lastModifiedBy>Главбух</cp:lastModifiedBy>
  <cp:lastPrinted>2019-07-02T06:46:37Z</cp:lastPrinted>
  <dcterms:created xsi:type="dcterms:W3CDTF">2019-01-29T08:28:30Z</dcterms:created>
  <dcterms:modified xsi:type="dcterms:W3CDTF">2019-07-08T07:00:42Z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SV_0503117M_20160101_2.xlsx</vt:lpwstr>
  </property>
  <property fmtid="{D5CDD505-2E9C-101B-9397-08002B2CF9AE}" pid="3" name="Название отчета">
    <vt:lpwstr>SV_0503117M_20160101_2.xlsx</vt:lpwstr>
  </property>
  <property fmtid="{D5CDD505-2E9C-101B-9397-08002B2CF9AE}" pid="4" name="Версия клиента">
    <vt:lpwstr>18.2.6.28607</vt:lpwstr>
  </property>
  <property fmtid="{D5CDD505-2E9C-101B-9397-08002B2CF9AE}" pid="5" name="Версия базы">
    <vt:lpwstr>18.2.0.34012463</vt:lpwstr>
  </property>
  <property fmtid="{D5CDD505-2E9C-101B-9397-08002B2CF9AE}" pid="6" name="Тип сервера">
    <vt:lpwstr>MSSQL</vt:lpwstr>
  </property>
  <property fmtid="{D5CDD505-2E9C-101B-9397-08002B2CF9AE}" pid="7" name="Сервер">
    <vt:lpwstr>key</vt:lpwstr>
  </property>
  <property fmtid="{D5CDD505-2E9C-101B-9397-08002B2CF9AE}" pid="8" name="База">
    <vt:lpwstr>svod_smart</vt:lpwstr>
  </property>
  <property fmtid="{D5CDD505-2E9C-101B-9397-08002B2CF9AE}" pid="9" name="Пользователь">
    <vt:lpwstr>m0028d</vt:lpwstr>
  </property>
  <property fmtid="{D5CDD505-2E9C-101B-9397-08002B2CF9AE}" pid="10" name="Шаблон">
    <vt:lpwstr>SV_0503117M_20160101</vt:lpwstr>
  </property>
  <property fmtid="{D5CDD505-2E9C-101B-9397-08002B2CF9AE}" pid="11" name="Локальная база">
    <vt:lpwstr>используется</vt:lpwstr>
  </property>
</Properties>
</file>