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H116" i="2"/>
  <c r="G116"/>
  <c r="E116"/>
  <c r="G114"/>
  <c r="H96"/>
  <c r="G96" s="1"/>
  <c r="H82"/>
  <c r="H39"/>
  <c r="H37"/>
  <c r="H34"/>
  <c r="H30"/>
  <c r="H21"/>
  <c r="H19"/>
  <c r="F114"/>
  <c r="E114" s="1"/>
  <c r="H73"/>
  <c r="H106"/>
  <c r="E108"/>
  <c r="E107" s="1"/>
  <c r="F108"/>
  <c r="F107" s="1"/>
  <c r="E96"/>
  <c r="E117"/>
  <c r="F116"/>
  <c r="H69" l="1"/>
  <c r="G69"/>
  <c r="F69"/>
  <c r="E69"/>
  <c r="H120" l="1"/>
  <c r="G120"/>
  <c r="F120"/>
  <c r="E120"/>
  <c r="H85"/>
  <c r="G85"/>
  <c r="F85"/>
  <c r="E85"/>
  <c r="H88"/>
  <c r="H87" s="1"/>
  <c r="H84" s="1"/>
  <c r="G88"/>
  <c r="G87" s="1"/>
  <c r="F88"/>
  <c r="F87" s="1"/>
  <c r="F84" s="1"/>
  <c r="E88"/>
  <c r="E87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6" s="1"/>
  <c r="E72"/>
  <c r="H74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G44" l="1"/>
  <c r="E84"/>
  <c r="H76"/>
  <c r="E44"/>
  <c r="E43" s="1"/>
  <c r="E71"/>
  <c r="E63" s="1"/>
  <c r="G84"/>
  <c r="H35"/>
  <c r="H32" s="1"/>
  <c r="G35"/>
  <c r="G32" s="1"/>
  <c r="E35"/>
  <c r="E32" s="1"/>
  <c r="G76"/>
  <c r="H66"/>
  <c r="H63" s="1"/>
  <c r="H16" s="1"/>
  <c r="G66"/>
  <c r="G63" s="1"/>
  <c r="F44"/>
  <c r="F43" s="1"/>
  <c r="F76"/>
  <c r="G43"/>
  <c r="F35"/>
  <c r="F32" s="1"/>
  <c r="F63"/>
  <c r="G55"/>
  <c r="E55"/>
  <c r="F95"/>
  <c r="G95"/>
  <c r="H95"/>
  <c r="E95"/>
  <c r="F97"/>
  <c r="G97"/>
  <c r="H97"/>
  <c r="E97"/>
  <c r="F100"/>
  <c r="G100"/>
  <c r="H100"/>
  <c r="E100"/>
  <c r="F102"/>
  <c r="F99" s="1"/>
  <c r="G102"/>
  <c r="G99" s="1"/>
  <c r="H102"/>
  <c r="H99" s="1"/>
  <c r="E102"/>
  <c r="E99" s="1"/>
  <c r="F105"/>
  <c r="F104" s="1"/>
  <c r="G105"/>
  <c r="G104" s="1"/>
  <c r="H105"/>
  <c r="H104" s="1"/>
  <c r="E105"/>
  <c r="E104" s="1"/>
  <c r="F113"/>
  <c r="G113"/>
  <c r="H113"/>
  <c r="E113"/>
  <c r="F115"/>
  <c r="G115"/>
  <c r="H115"/>
  <c r="E115"/>
  <c r="F119"/>
  <c r="G119"/>
  <c r="H119"/>
  <c r="E119"/>
  <c r="F123"/>
  <c r="G123"/>
  <c r="H123"/>
  <c r="E123"/>
  <c r="E16" l="1"/>
  <c r="G16"/>
  <c r="F16"/>
  <c r="H94"/>
  <c r="G94"/>
  <c r="E94"/>
  <c r="F94"/>
  <c r="H112"/>
  <c r="H109" s="1"/>
  <c r="H108" s="1"/>
  <c r="H107" s="1"/>
  <c r="G112"/>
  <c r="G109" s="1"/>
  <c r="G108" s="1"/>
  <c r="G107" s="1"/>
  <c r="E112"/>
  <c r="F112"/>
  <c r="F93" l="1"/>
  <c r="H93"/>
  <c r="H92" s="1"/>
  <c r="H14" s="1"/>
  <c r="F92"/>
  <c r="F14" s="1"/>
  <c r="G93"/>
  <c r="G92" s="1"/>
  <c r="G14" s="1"/>
  <c r="E93"/>
  <c r="E92" s="1"/>
  <c r="E14" s="1"/>
</calcChain>
</file>

<file path=xl/sharedStrings.xml><?xml version="1.0" encoding="utf-8"?>
<sst xmlns="http://schemas.openxmlformats.org/spreadsheetml/2006/main" count="1003" uniqueCount="466">
  <si>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</si>
  <si>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</si>
  <si>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</si>
  <si>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</si>
  <si>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</si>
  <si>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</si>
  <si>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</si>
  <si>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</si>
  <si>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</si>
  <si>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</si>
  <si>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</si>
  <si>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</si>
  <si>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</si>
  <si>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</si>
  <si>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</si>
  <si>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</si>
  <si>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</si>
  <si>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</si>
  <si>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</si>
  <si>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</si>
  <si>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</si>
  <si>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</si>
  <si>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</si>
  <si>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</si>
  <si>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</si>
  <si>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</si>
  <si>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</si>
  <si>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</si>
  <si>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</si>
  <si>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</si>
  <si>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</si>
  <si>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</si>
  <si>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</si>
  <si>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</si>
  <si>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</si>
  <si>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</si>
  <si>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</si>
  <si>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</si>
  <si>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</si>
  <si>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</si>
  <si>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</si>
  <si>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</si>
  <si>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</si>
  <si>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</si>
  <si>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</si>
  <si>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</si>
  <si>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</si>
  <si>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</si>
  <si>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</si>
  <si>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</si>
  <si>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</si>
  <si>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</si>
  <si>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</si>
  <si>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</si>
  <si>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</si>
  <si>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</si>
  <si>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</si>
  <si>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</si>
  <si>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</si>
  <si>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</si>
  <si>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</si>
  <si>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</si>
  <si>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</si>
  <si>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</si>
  <si>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</si>
  <si>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</si>
  <si>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</si>
  <si>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</si>
  <si>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</si>
  <si>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</si>
  <si>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</si>
  <si>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</si>
  <si>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</si>
  <si>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</si>
  <si>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</si>
  <si>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</si>
  <si>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</si>
  <si>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</si>
  <si>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</si>
  <si>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</si>
  <si>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</si>
  <si>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</si>
  <si>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</si>
  <si>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</si>
  <si>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</si>
  <si>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</si>
  <si>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</si>
  <si>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</si>
  <si>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</si>
  <si>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</si>
  <si>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</si>
  <si>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</si>
  <si>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</si>
  <si>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</si>
  <si>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</si>
  <si>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</si>
  <si>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</si>
  <si>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</si>
  <si>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</si>
  <si>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</si>
  <si>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</si>
  <si>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</si>
  <si>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</si>
  <si>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</si>
  <si>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</si>
  <si>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</si>
  <si>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</si>
  <si>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</si>
  <si>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</si>
  <si>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</si>
  <si>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</si>
  <si>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</si>
  <si>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</si>
  <si>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</si>
  <si>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</si>
  <si>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</si>
  <si>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</si>
  <si>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</si>
  <si>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</si>
  <si>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</si>
  <si>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</si>
  <si>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</si>
  <si>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</si>
  <si>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</si>
  <si>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</si>
  <si>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</si>
  <si>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</si>
  <si>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</si>
  <si>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</si>
  <si>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</si>
  <si>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</si>
  <si>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</si>
  <si>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</si>
  <si>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</si>
  <si>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</si>
  <si>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</si>
  <si>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</si>
  <si>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</si>
  <si>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</si>
  <si>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</si>
  <si>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</si>
  <si>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</si>
  <si>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</si>
  <si>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</si>
  <si>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</si>
  <si>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</si>
  <si>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</si>
  <si>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</si>
  <si>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</si>
  <si>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</si>
  <si>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</si>
  <si>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</si>
  <si>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</si>
  <si>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</si>
  <si>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</si>
  <si>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</si>
  <si>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</si>
  <si>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</si>
  <si>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</si>
  <si>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</si>
  <si>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</si>
  <si>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</si>
  <si>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</si>
  <si>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</si>
  <si>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</si>
  <si>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</si>
  <si>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</si>
  <si>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</si>
  <si>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</si>
  <si>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</si>
  <si>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</si>
  <si>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</si>
  <si>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</si>
  <si>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</si>
  <si>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</si>
  <si>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</si>
  <si>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</si>
  <si>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</si>
  <si>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</si>
  <si>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</si>
  <si>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</si>
  <si>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</si>
  <si>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</si>
  <si>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</si>
  <si>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</si>
  <si>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</si>
  <si>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</si>
  <si>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</si>
  <si>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</si>
  <si>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</si>
  <si>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</si>
  <si>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</si>
  <si>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</si>
  <si>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</si>
  <si>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</si>
  <si>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</si>
  <si>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</si>
  <si>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</si>
  <si>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</si>
  <si>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</si>
  <si>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</si>
  <si>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</si>
  <si>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</si>
  <si>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</si>
  <si>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</si>
  <si>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</si>
  <si>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</si>
  <si>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</si>
  <si>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</si>
  <si>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</si>
  <si>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</si>
  <si>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</si>
  <si>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</si>
  <si>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</si>
  <si>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</si>
  <si>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</si>
  <si>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</si>
  <si>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</si>
  <si>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</si>
  <si>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</si>
  <si>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</si>
  <si>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</si>
  <si>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</si>
  <si>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</si>
  <si>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</si>
  <si>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</si>
  <si>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</si>
  <si>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</si>
  <si>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</si>
  <si>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</si>
  <si>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</si>
  <si>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</si>
  <si>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</si>
  <si>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</si>
  <si>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</si>
  <si>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</si>
  <si>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</si>
  <si>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</si>
  <si>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</si>
  <si>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</si>
  <si>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</si>
  <si>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</si>
  <si>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</si>
  <si>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</si>
  <si>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</si>
  <si>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</si>
  <si>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</si>
  <si>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</si>
  <si>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</si>
  <si>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</si>
  <si>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</si>
  <si>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</si>
  <si>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</si>
  <si>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</si>
  <si>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</si>
  <si>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</si>
  <si>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</si>
  <si>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</si>
  <si>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</si>
  <si>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</si>
  <si>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</si>
  <si>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</si>
  <si>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</si>
  <si>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</si>
  <si>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</si>
  <si>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</si>
  <si>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</si>
  <si>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</si>
  <si>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</si>
  <si>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</si>
  <si>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</si>
  <si>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</si>
  <si>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</si>
  <si>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</si>
  <si>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</si>
  <si>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</si>
  <si>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</si>
  <si>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</si>
  <si>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</si>
  <si>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</si>
  <si>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</si>
  <si>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</si>
  <si>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</si>
  <si>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</si>
  <si>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</si>
  <si>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</si>
  <si>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</si>
  <si>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</si>
  <si>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</si>
  <si>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</si>
  <si>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</si>
  <si>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</si>
  <si>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</si>
  <si>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</si>
  <si>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</si>
  <si>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</si>
  <si>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</si>
  <si>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</si>
  <si>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</si>
  <si>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</si>
  <si>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</si>
  <si>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</si>
  <si>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</si>
  <si>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</si>
  <si>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</si>
  <si>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</si>
  <si>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</si>
  <si>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</si>
  <si>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</si>
  <si>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</si>
  <si>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</si>
  <si>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</si>
  <si>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</si>
  <si>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</si>
  <si>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</si>
  <si>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</si>
  <si>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</si>
  <si>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</si>
  <si>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</si>
  <si>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</si>
  <si>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</si>
  <si>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</si>
  <si>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</si>
  <si>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</si>
  <si>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</si>
  <si>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</si>
  <si>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</si>
  <si>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</si>
  <si>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</si>
  <si>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</si>
  <si>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</si>
  <si>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</si>
  <si>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</si>
  <si>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</si>
  <si>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</si>
  <si>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</si>
  <si>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</si>
  <si>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</si>
  <si>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</si>
  <si>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</si>
  <si>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</si>
  <si>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</si>
  <si>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</si>
  <si>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</si>
  <si>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</si>
  <si>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</si>
  <si>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</si>
  <si>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</si>
  <si>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</si>
  <si>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</si>
  <si>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</si>
  <si>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</si>
  <si>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</si>
  <si>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</si>
  <si>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</si>
  <si>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</si>
  <si>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</si>
  <si>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</si>
  <si>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</si>
  <si>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</si>
  <si>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</si>
  <si>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</si>
  <si>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</si>
  <si>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</si>
  <si>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</si>
  <si>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</si>
  <si>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</si>
  <si>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</si>
  <si>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</si>
  <si>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</si>
  <si>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</si>
  <si>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</si>
  <si>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</si>
  <si>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</si>
  <si>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</si>
  <si>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</si>
  <si>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</si>
  <si>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</si>
  <si>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</si>
  <si>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</si>
  <si>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</si>
  <si>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</si>
  <si>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</si>
  <si>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</si>
  <si>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</si>
  <si>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</si>
  <si>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</si>
  <si>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</si>
  <si>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</si>
  <si>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</si>
  <si>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</si>
  <si>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</si>
  <si>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</si>
  <si>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</si>
  <si>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</si>
  <si>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</si>
  <si>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</si>
  <si>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</si>
  <si>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</si>
  <si>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</si>
  <si>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</si>
  <si>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</si>
  <si>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</si>
  <si>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</si>
  <si>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</si>
  <si>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</si>
  <si>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</si>
  <si>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</si>
  <si>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</si>
  <si>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</si>
  <si>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</si>
  <si>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</si>
  <si>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</si>
  <si>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</si>
  <si>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</si>
  <si>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</si>
  <si>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</si>
  <si>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</si>
  <si>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</si>
  <si>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</si>
  <si>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</si>
  <si>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</si>
  <si>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</si>
  <si>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</si>
  <si>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</si>
  <si>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</si>
  <si>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</si>
  <si>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</si>
  <si>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</si>
  <si>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</si>
  <si>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</si>
  <si>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</si>
  <si>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</si>
  <si>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</si>
  <si>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</si>
  <si>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</si>
  <si>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</si>
  <si>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</si>
  <si>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</si>
  <si>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</si>
  <si>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</si>
  <si>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</si>
  <si>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</si>
  <si>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</si>
  <si>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</si>
  <si>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</si>
  <si>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</si>
  <si>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</si>
  <si>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</si>
  <si>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</si>
  <si>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</si>
  <si>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</si>
  <si>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</si>
  <si>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</si>
  <si>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</si>
  <si>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</si>
  <si>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</si>
  <si>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</si>
  <si>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</si>
  <si>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</si>
  <si>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</si>
  <si>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</si>
  <si>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>на 01.04.2019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</si>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</sst>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zoomScaleNormal="100" workbookViewId="0">
      <selection activeCell="K23" sqref="K23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153" t="s">
        <v>406</v>
      </c>
      <c r="D2" s="154"/>
      <c r="E2" s="154"/>
      <c r="F2" s="154"/>
      <c r="G2" s="154"/>
      <c r="H2" s="87"/>
      <c r="I2" s="4"/>
    </row>
    <row r="3" spans="1:9" ht="13.5" customHeight="1">
      <c r="C3" s="151" t="s">
        <v>462</v>
      </c>
      <c r="D3" s="151"/>
      <c r="E3" s="151"/>
      <c r="F3" s="151"/>
      <c r="G3" s="88"/>
      <c r="H3" s="89"/>
    </row>
    <row r="4" spans="1:9" ht="12.75" customHeight="1">
      <c r="A4" s="150" t="s">
        <v>407</v>
      </c>
      <c r="B4" s="150"/>
      <c r="C4" s="152" t="s">
        <v>453</v>
      </c>
      <c r="D4" s="152"/>
      <c r="E4" s="152"/>
      <c r="F4" s="152"/>
      <c r="G4" s="90"/>
      <c r="H4" s="89"/>
    </row>
    <row r="5" spans="1:9" ht="15.75" hidden="1" customHeight="1">
      <c r="C5" s="7"/>
      <c r="D5" s="155" t="s">
        <v>0</v>
      </c>
      <c r="E5" s="155"/>
      <c r="F5" s="155"/>
      <c r="G5" s="90"/>
      <c r="H5" s="89"/>
    </row>
    <row r="6" spans="1:9" ht="15.75" hidden="1" customHeight="1">
      <c r="C6" s="7"/>
      <c r="D6" s="156" t="s">
        <v>1</v>
      </c>
      <c r="E6" s="156"/>
      <c r="F6" s="156"/>
      <c r="G6" s="90"/>
      <c r="H6" s="89"/>
    </row>
    <row r="7" spans="1:9" ht="13.5" hidden="1" customHeight="1">
      <c r="C7" s="5"/>
      <c r="D7" s="9"/>
      <c r="E7" s="9"/>
      <c r="F7" s="10"/>
      <c r="G7" s="90"/>
      <c r="H7" s="89"/>
    </row>
    <row r="8" spans="1:9" ht="14.1" customHeight="1">
      <c r="A8" s="150" t="s">
        <v>2</v>
      </c>
      <c r="B8" s="150"/>
      <c r="C8" s="7"/>
      <c r="D8" s="7"/>
      <c r="E8" s="7"/>
      <c r="F8" s="8"/>
      <c r="G8" s="90"/>
      <c r="H8" s="89"/>
    </row>
    <row r="9" spans="1:9" ht="14.1" customHeight="1">
      <c r="C9" s="157" t="s">
        <v>408</v>
      </c>
      <c r="D9" s="157"/>
      <c r="E9" s="157"/>
      <c r="F9" s="157"/>
      <c r="G9" s="157"/>
      <c r="H9" s="157"/>
      <c r="I9" s="11"/>
    </row>
    <row r="10" spans="1:9" ht="12.95" customHeight="1">
      <c r="A10" s="148" t="s">
        <v>4</v>
      </c>
      <c r="B10" s="148" t="s">
        <v>5</v>
      </c>
      <c r="C10" s="158" t="s">
        <v>3</v>
      </c>
      <c r="D10" s="160" t="s">
        <v>4</v>
      </c>
      <c r="E10" s="160" t="s">
        <v>409</v>
      </c>
      <c r="F10" s="163" t="s">
        <v>410</v>
      </c>
      <c r="G10" s="160" t="s">
        <v>411</v>
      </c>
      <c r="H10" s="163" t="s">
        <v>412</v>
      </c>
      <c r="I10" s="12"/>
    </row>
    <row r="11" spans="1:9" ht="12" customHeight="1">
      <c r="A11" s="149"/>
      <c r="B11" s="149"/>
      <c r="C11" s="159"/>
      <c r="D11" s="161"/>
      <c r="E11" s="161"/>
      <c r="F11" s="164"/>
      <c r="G11" s="161"/>
      <c r="H11" s="164"/>
      <c r="I11" s="13"/>
    </row>
    <row r="12" spans="1:9" ht="27.75" customHeight="1">
      <c r="A12" s="149"/>
      <c r="B12" s="149"/>
      <c r="C12" s="159"/>
      <c r="D12" s="162"/>
      <c r="E12" s="162"/>
      <c r="F12" s="164"/>
      <c r="G12" s="162"/>
      <c r="H12" s="164"/>
      <c r="I12" s="13"/>
    </row>
    <row r="13" spans="1:9" ht="14.25" customHeight="1" thickBot="1">
      <c r="A13" s="91">
        <v>1</v>
      </c>
      <c r="B13" s="93">
        <v>2</v>
      </c>
      <c r="C13" s="97">
        <v>3</v>
      </c>
      <c r="D13" s="15">
        <v>2</v>
      </c>
      <c r="E13" s="93">
        <v>4</v>
      </c>
      <c r="F13" s="94" t="s">
        <v>10</v>
      </c>
      <c r="G13" s="94" t="s">
        <v>10</v>
      </c>
      <c r="H13" s="94" t="s">
        <v>413</v>
      </c>
      <c r="I13" s="13"/>
    </row>
    <row r="14" spans="1:9" ht="17.25" customHeight="1">
      <c r="A14" s="101" t="s">
        <v>13</v>
      </c>
      <c r="B14" s="102" t="s">
        <v>14</v>
      </c>
      <c r="C14" s="106" t="s">
        <v>12</v>
      </c>
      <c r="D14" s="103" t="s">
        <v>13</v>
      </c>
      <c r="E14" s="132">
        <f>E16+E92</f>
        <v>912600</v>
      </c>
      <c r="F14" s="132">
        <f>F16+F92</f>
        <v>26541500</v>
      </c>
      <c r="G14" s="133">
        <f>G16+G92</f>
        <v>322000</v>
      </c>
      <c r="H14" s="133">
        <f>H16+H92</f>
        <v>3731260.37</v>
      </c>
      <c r="I14" s="92"/>
    </row>
    <row r="15" spans="1:9" ht="15" hidden="1" customHeight="1">
      <c r="A15" s="99"/>
      <c r="B15" s="100"/>
      <c r="C15" s="98" t="s">
        <v>15</v>
      </c>
      <c r="D15" s="95"/>
      <c r="E15" s="134"/>
      <c r="F15" s="135"/>
      <c r="G15" s="136"/>
      <c r="H15" s="136"/>
      <c r="I15" s="92"/>
    </row>
    <row r="16" spans="1:9">
      <c r="A16" s="104" t="s">
        <v>13</v>
      </c>
      <c r="B16" s="109" t="s">
        <v>17</v>
      </c>
      <c r="C16" s="111" t="s">
        <v>16</v>
      </c>
      <c r="D16" s="105" t="s">
        <v>13</v>
      </c>
      <c r="E16" s="137">
        <f>E17+E22+E28+E32+E40+E43+E55+E63+E76+E84</f>
        <v>0</v>
      </c>
      <c r="F16" s="137">
        <f>F17+F22+F28+F32+F40+F43+F55+F63+F76+F84</f>
        <v>22632000</v>
      </c>
      <c r="G16" s="138">
        <f>G17+G22+G28+G32+G40+G43+G55+G63+G76+G84</f>
        <v>0</v>
      </c>
      <c r="H16" s="138">
        <f>H17+H22+H28+H32+H40+H43+H55+H63+H76+H84</f>
        <v>3553750.89</v>
      </c>
      <c r="I16" s="92"/>
    </row>
    <row r="17" spans="1:9">
      <c r="A17" s="115" t="s">
        <v>13</v>
      </c>
      <c r="B17" s="116" t="s">
        <v>19</v>
      </c>
      <c r="C17" s="117" t="s">
        <v>18</v>
      </c>
      <c r="D17" s="118" t="s">
        <v>13</v>
      </c>
      <c r="E17" s="139">
        <f>E18</f>
        <v>0</v>
      </c>
      <c r="F17" s="139">
        <f>F18</f>
        <v>6242000</v>
      </c>
      <c r="G17" s="140">
        <f>G18</f>
        <v>0</v>
      </c>
      <c r="H17" s="140">
        <f>H18</f>
        <v>1037135.67</v>
      </c>
      <c r="I17" s="92"/>
    </row>
    <row r="18" spans="1:9">
      <c r="A18" s="119" t="s">
        <v>13</v>
      </c>
      <c r="B18" s="120" t="s">
        <v>21</v>
      </c>
      <c r="C18" s="121" t="s">
        <v>20</v>
      </c>
      <c r="D18" s="122" t="s">
        <v>13</v>
      </c>
      <c r="E18" s="141">
        <f>E19+E20+E21</f>
        <v>0</v>
      </c>
      <c r="F18" s="141">
        <f>F19+F20+F21</f>
        <v>6242000</v>
      </c>
      <c r="G18" s="142">
        <f>G19+G20+G21</f>
        <v>0</v>
      </c>
      <c r="H18" s="142">
        <f>H19+H20+H21</f>
        <v>1037135.67</v>
      </c>
      <c r="I18" s="92"/>
    </row>
    <row r="19" spans="1:9" ht="57">
      <c r="A19" s="21" t="s">
        <v>13</v>
      </c>
      <c r="B19" s="110" t="s">
        <v>23</v>
      </c>
      <c r="C19" s="112" t="s">
        <v>22</v>
      </c>
      <c r="D19" s="96" t="s">
        <v>13</v>
      </c>
      <c r="E19" s="143"/>
      <c r="F19" s="144">
        <v>6201000</v>
      </c>
      <c r="G19" s="144"/>
      <c r="H19" s="144">
        <f>1006809.33+7281.91+19524.81</f>
        <v>1033616.05</v>
      </c>
      <c r="I19" s="92"/>
    </row>
    <row r="20" spans="1:9" ht="69" customHeight="1">
      <c r="A20" s="21" t="s">
        <v>13</v>
      </c>
      <c r="B20" s="110" t="s">
        <v>26</v>
      </c>
      <c r="C20" s="112" t="s">
        <v>25</v>
      </c>
      <c r="D20" s="96" t="s">
        <v>13</v>
      </c>
      <c r="E20" s="143"/>
      <c r="F20" s="144"/>
      <c r="G20" s="144"/>
      <c r="H20" s="144"/>
      <c r="I20" s="92"/>
    </row>
    <row r="21" spans="1:9" ht="34.5">
      <c r="A21" s="21" t="s">
        <v>13</v>
      </c>
      <c r="B21" s="110" t="s">
        <v>28</v>
      </c>
      <c r="C21" s="112" t="s">
        <v>27</v>
      </c>
      <c r="D21" s="96" t="s">
        <v>13</v>
      </c>
      <c r="E21" s="143"/>
      <c r="F21" s="144">
        <v>41000</v>
      </c>
      <c r="G21" s="144"/>
      <c r="H21" s="144">
        <f>3365.73+53.89+100</f>
        <v>3519.62</v>
      </c>
      <c r="I21" s="92"/>
    </row>
    <row r="22" spans="1:9" ht="23.25">
      <c r="A22" s="115" t="s">
        <v>13</v>
      </c>
      <c r="B22" s="116" t="s">
        <v>30</v>
      </c>
      <c r="C22" s="117" t="s">
        <v>29</v>
      </c>
      <c r="D22" s="118" t="s">
        <v>13</v>
      </c>
      <c r="E22" s="139">
        <f>E23</f>
        <v>0</v>
      </c>
      <c r="F22" s="140">
        <f>F23</f>
        <v>1458000</v>
      </c>
      <c r="G22" s="140">
        <f>G23</f>
        <v>0</v>
      </c>
      <c r="H22" s="140">
        <f>H23</f>
        <v>385034.54</v>
      </c>
      <c r="I22" s="92"/>
    </row>
    <row r="23" spans="1:9" ht="23.25">
      <c r="A23" s="119" t="s">
        <v>13</v>
      </c>
      <c r="B23" s="120" t="s">
        <v>32</v>
      </c>
      <c r="C23" s="121" t="s">
        <v>31</v>
      </c>
      <c r="D23" s="122" t="s">
        <v>13</v>
      </c>
      <c r="E23" s="141">
        <f>E24+E25+E26+E27</f>
        <v>0</v>
      </c>
      <c r="F23" s="142">
        <f>F24+F25+F26+F27</f>
        <v>1458000</v>
      </c>
      <c r="G23" s="142">
        <f>G24+G25+G26+G27</f>
        <v>0</v>
      </c>
      <c r="H23" s="142">
        <f>H24+H25+H26+H27</f>
        <v>385034.54</v>
      </c>
      <c r="I23" s="92"/>
    </row>
    <row r="24" spans="1:9" ht="57">
      <c r="A24" s="21" t="s">
        <v>13</v>
      </c>
      <c r="B24" s="110" t="s">
        <v>34</v>
      </c>
      <c r="C24" s="112" t="s">
        <v>33</v>
      </c>
      <c r="D24" s="96" t="s">
        <v>13</v>
      </c>
      <c r="E24" s="143"/>
      <c r="F24" s="144">
        <v>536000</v>
      </c>
      <c r="G24" s="144"/>
      <c r="H24" s="144">
        <v>169142.93</v>
      </c>
      <c r="I24" s="92"/>
    </row>
    <row r="25" spans="1:9" ht="68.25">
      <c r="A25" s="21" t="s">
        <v>13</v>
      </c>
      <c r="B25" s="110" t="s">
        <v>36</v>
      </c>
      <c r="C25" s="112" t="s">
        <v>35</v>
      </c>
      <c r="D25" s="96" t="s">
        <v>13</v>
      </c>
      <c r="E25" s="143"/>
      <c r="F25" s="144">
        <v>7000</v>
      </c>
      <c r="G25" s="144"/>
      <c r="H25" s="144">
        <v>1181.8</v>
      </c>
      <c r="I25" s="92"/>
    </row>
    <row r="26" spans="1:9" ht="57">
      <c r="A26" s="21" t="s">
        <v>13</v>
      </c>
      <c r="B26" s="110" t="s">
        <v>38</v>
      </c>
      <c r="C26" s="112" t="s">
        <v>37</v>
      </c>
      <c r="D26" s="96" t="s">
        <v>13</v>
      </c>
      <c r="E26" s="143"/>
      <c r="F26" s="144">
        <v>915000</v>
      </c>
      <c r="G26" s="144"/>
      <c r="H26" s="144">
        <v>247998.43</v>
      </c>
      <c r="I26" s="92"/>
    </row>
    <row r="27" spans="1:9" ht="57">
      <c r="A27" s="21" t="s">
        <v>13</v>
      </c>
      <c r="B27" s="110" t="s">
        <v>40</v>
      </c>
      <c r="C27" s="112" t="s">
        <v>39</v>
      </c>
      <c r="D27" s="96" t="s">
        <v>13</v>
      </c>
      <c r="E27" s="143"/>
      <c r="F27" s="144"/>
      <c r="G27" s="144"/>
      <c r="H27" s="144">
        <v>-33288.620000000003</v>
      </c>
      <c r="I27" s="92"/>
    </row>
    <row r="28" spans="1:9">
      <c r="A28" s="115" t="s">
        <v>13</v>
      </c>
      <c r="B28" s="116" t="s">
        <v>42</v>
      </c>
      <c r="C28" s="117" t="s">
        <v>41</v>
      </c>
      <c r="D28" s="118" t="s">
        <v>13</v>
      </c>
      <c r="E28" s="139">
        <f>E29</f>
        <v>0</v>
      </c>
      <c r="F28" s="140">
        <f>F29</f>
        <v>29000</v>
      </c>
      <c r="G28" s="140">
        <f>G29</f>
        <v>0</v>
      </c>
      <c r="H28" s="140">
        <f>H29</f>
        <v>30541.83</v>
      </c>
      <c r="I28" s="92"/>
    </row>
    <row r="29" spans="1:9">
      <c r="A29" s="119" t="s">
        <v>13</v>
      </c>
      <c r="B29" s="120" t="s">
        <v>44</v>
      </c>
      <c r="C29" s="121" t="s">
        <v>43</v>
      </c>
      <c r="D29" s="122" t="s">
        <v>13</v>
      </c>
      <c r="E29" s="141">
        <f>E30+E31</f>
        <v>0</v>
      </c>
      <c r="F29" s="142">
        <f>F30+F31</f>
        <v>29000</v>
      </c>
      <c r="G29" s="142">
        <f>G30+G31</f>
        <v>0</v>
      </c>
      <c r="H29" s="142">
        <f>H30+H31</f>
        <v>30541.83</v>
      </c>
      <c r="I29" s="92"/>
    </row>
    <row r="30" spans="1:9">
      <c r="A30" s="21" t="s">
        <v>13</v>
      </c>
      <c r="B30" s="110" t="s">
        <v>45</v>
      </c>
      <c r="C30" s="112" t="s">
        <v>43</v>
      </c>
      <c r="D30" s="96" t="s">
        <v>13</v>
      </c>
      <c r="E30" s="143"/>
      <c r="F30" s="144">
        <v>29000</v>
      </c>
      <c r="G30" s="144"/>
      <c r="H30" s="144">
        <f>30008.5+533.33</f>
        <v>30541.83</v>
      </c>
      <c r="I30" s="92"/>
    </row>
    <row r="31" spans="1:9" ht="23.25">
      <c r="A31" s="21" t="s">
        <v>13</v>
      </c>
      <c r="B31" s="110" t="s">
        <v>47</v>
      </c>
      <c r="C31" s="112" t="s">
        <v>46</v>
      </c>
      <c r="D31" s="96" t="s">
        <v>13</v>
      </c>
      <c r="E31" s="143"/>
      <c r="F31" s="144"/>
      <c r="G31" s="144"/>
      <c r="H31" s="144"/>
      <c r="I31" s="92"/>
    </row>
    <row r="32" spans="1:9">
      <c r="A32" s="115" t="s">
        <v>13</v>
      </c>
      <c r="B32" s="116" t="s">
        <v>49</v>
      </c>
      <c r="C32" s="117" t="s">
        <v>48</v>
      </c>
      <c r="D32" s="118" t="s">
        <v>13</v>
      </c>
      <c r="E32" s="139">
        <f>E33+E35</f>
        <v>0</v>
      </c>
      <c r="F32" s="140">
        <f>F33+F35</f>
        <v>12036000</v>
      </c>
      <c r="G32" s="140">
        <f>G33+G35</f>
        <v>0</v>
      </c>
      <c r="H32" s="140">
        <f>H33+H35</f>
        <v>1290119.82</v>
      </c>
      <c r="I32" s="92"/>
    </row>
    <row r="33" spans="1:9">
      <c r="A33" s="124" t="s">
        <v>13</v>
      </c>
      <c r="B33" s="125" t="s">
        <v>51</v>
      </c>
      <c r="C33" s="126" t="s">
        <v>50</v>
      </c>
      <c r="D33" s="127" t="s">
        <v>13</v>
      </c>
      <c r="E33" s="141">
        <f>E34</f>
        <v>0</v>
      </c>
      <c r="F33" s="142">
        <f>F34</f>
        <v>810000</v>
      </c>
      <c r="G33" s="142">
        <f>G34</f>
        <v>0</v>
      </c>
      <c r="H33" s="142">
        <f>H34</f>
        <v>1308.77</v>
      </c>
      <c r="I33" s="92"/>
    </row>
    <row r="34" spans="1:9" ht="34.5">
      <c r="A34" s="21" t="s">
        <v>13</v>
      </c>
      <c r="B34" s="110" t="s">
        <v>53</v>
      </c>
      <c r="C34" s="112" t="s">
        <v>52</v>
      </c>
      <c r="D34" s="96" t="s">
        <v>13</v>
      </c>
      <c r="E34" s="143"/>
      <c r="F34" s="144">
        <v>810000</v>
      </c>
      <c r="G34" s="144"/>
      <c r="H34" s="144">
        <f>803.42+505.35</f>
        <v>1308.77</v>
      </c>
      <c r="I34" s="92"/>
    </row>
    <row r="35" spans="1:9">
      <c r="A35" s="124" t="s">
        <v>13</v>
      </c>
      <c r="B35" s="125" t="s">
        <v>55</v>
      </c>
      <c r="C35" s="126" t="s">
        <v>54</v>
      </c>
      <c r="D35" s="127" t="s">
        <v>13</v>
      </c>
      <c r="E35" s="141">
        <f>E36+E38</f>
        <v>0</v>
      </c>
      <c r="F35" s="142">
        <f>F36+F38</f>
        <v>11226000</v>
      </c>
      <c r="G35" s="142">
        <f>G36+G38</f>
        <v>0</v>
      </c>
      <c r="H35" s="142">
        <f>H36+H38</f>
        <v>1288811.05</v>
      </c>
      <c r="I35" s="92"/>
    </row>
    <row r="36" spans="1:9">
      <c r="A36" s="21" t="s">
        <v>13</v>
      </c>
      <c r="B36" s="110" t="s">
        <v>57</v>
      </c>
      <c r="C36" s="112" t="s">
        <v>56</v>
      </c>
      <c r="D36" s="96" t="s">
        <v>13</v>
      </c>
      <c r="E36" s="143">
        <f>E37</f>
        <v>0</v>
      </c>
      <c r="F36" s="145">
        <f>F37</f>
        <v>6445000</v>
      </c>
      <c r="G36" s="145">
        <f>G37</f>
        <v>0</v>
      </c>
      <c r="H36" s="145">
        <f>H37</f>
        <v>1034906.72</v>
      </c>
      <c r="I36" s="92"/>
    </row>
    <row r="37" spans="1:9" ht="23.25">
      <c r="A37" s="21" t="s">
        <v>13</v>
      </c>
      <c r="B37" s="110" t="s">
        <v>59</v>
      </c>
      <c r="C37" s="112" t="s">
        <v>58</v>
      </c>
      <c r="D37" s="96" t="s">
        <v>13</v>
      </c>
      <c r="E37" s="143"/>
      <c r="F37" s="144">
        <v>6445000</v>
      </c>
      <c r="G37" s="144"/>
      <c r="H37" s="144">
        <f>1033962.38-55.66+1000</f>
        <v>1034906.72</v>
      </c>
      <c r="I37" s="92"/>
    </row>
    <row r="38" spans="1:9">
      <c r="A38" s="21" t="s">
        <v>13</v>
      </c>
      <c r="B38" s="110" t="s">
        <v>61</v>
      </c>
      <c r="C38" s="112" t="s">
        <v>60</v>
      </c>
      <c r="D38" s="96" t="s">
        <v>13</v>
      </c>
      <c r="E38" s="143">
        <f>E39</f>
        <v>0</v>
      </c>
      <c r="F38" s="145">
        <f>F39</f>
        <v>4781000</v>
      </c>
      <c r="G38" s="145">
        <f>G39</f>
        <v>0</v>
      </c>
      <c r="H38" s="145">
        <f>H39</f>
        <v>253904.33000000002</v>
      </c>
      <c r="I38" s="92"/>
    </row>
    <row r="39" spans="1:9" ht="23.25">
      <c r="A39" s="21" t="s">
        <v>13</v>
      </c>
      <c r="B39" s="110" t="s">
        <v>63</v>
      </c>
      <c r="C39" s="112" t="s">
        <v>62</v>
      </c>
      <c r="D39" s="96" t="s">
        <v>13</v>
      </c>
      <c r="E39" s="143"/>
      <c r="F39" s="144">
        <v>4781000</v>
      </c>
      <c r="G39" s="144"/>
      <c r="H39" s="144">
        <f>247083.82+6820.51</f>
        <v>253904.33000000002</v>
      </c>
      <c r="I39" s="92"/>
    </row>
    <row r="40" spans="1:9">
      <c r="A40" s="115" t="s">
        <v>13</v>
      </c>
      <c r="B40" s="116" t="s">
        <v>65</v>
      </c>
      <c r="C40" s="117" t="s">
        <v>64</v>
      </c>
      <c r="D40" s="118" t="s">
        <v>13</v>
      </c>
      <c r="E40" s="139">
        <f t="shared" ref="E40:H41" si="0">E41</f>
        <v>0</v>
      </c>
      <c r="F40" s="140">
        <f t="shared" si="0"/>
        <v>0</v>
      </c>
      <c r="G40" s="140">
        <f t="shared" si="0"/>
        <v>0</v>
      </c>
      <c r="H40" s="140">
        <f t="shared" si="0"/>
        <v>0</v>
      </c>
      <c r="I40" s="92"/>
    </row>
    <row r="41" spans="1:9" ht="34.5">
      <c r="A41" s="119" t="s">
        <v>13</v>
      </c>
      <c r="B41" s="120" t="s">
        <v>67</v>
      </c>
      <c r="C41" s="121" t="s">
        <v>66</v>
      </c>
      <c r="D41" s="122" t="s">
        <v>13</v>
      </c>
      <c r="E41" s="141">
        <f t="shared" si="0"/>
        <v>0</v>
      </c>
      <c r="F41" s="142">
        <f t="shared" si="0"/>
        <v>0</v>
      </c>
      <c r="G41" s="142">
        <f t="shared" si="0"/>
        <v>0</v>
      </c>
      <c r="H41" s="142">
        <f t="shared" si="0"/>
        <v>0</v>
      </c>
      <c r="I41" s="92"/>
    </row>
    <row r="42" spans="1:9" ht="57">
      <c r="A42" s="21" t="s">
        <v>13</v>
      </c>
      <c r="B42" s="110" t="s">
        <v>69</v>
      </c>
      <c r="C42" s="112" t="s">
        <v>68</v>
      </c>
      <c r="D42" s="96" t="s">
        <v>13</v>
      </c>
      <c r="E42" s="143"/>
      <c r="F42" s="144"/>
      <c r="G42" s="144"/>
      <c r="H42" s="144"/>
      <c r="I42" s="92"/>
    </row>
    <row r="43" spans="1:9" ht="34.5">
      <c r="A43" s="115" t="s">
        <v>13</v>
      </c>
      <c r="B43" s="116" t="s">
        <v>71</v>
      </c>
      <c r="C43" s="117" t="s">
        <v>70</v>
      </c>
      <c r="D43" s="118" t="s">
        <v>13</v>
      </c>
      <c r="E43" s="139">
        <f>E44+E49+E52</f>
        <v>0</v>
      </c>
      <c r="F43" s="140">
        <f>F44+F49+F52</f>
        <v>1925000</v>
      </c>
      <c r="G43" s="140">
        <f>G44+G49+G52</f>
        <v>0</v>
      </c>
      <c r="H43" s="140">
        <f>H44+H49+H52</f>
        <v>423367.06000000006</v>
      </c>
      <c r="I43" s="92"/>
    </row>
    <row r="44" spans="1:9" ht="68.25">
      <c r="A44" s="124" t="s">
        <v>13</v>
      </c>
      <c r="B44" s="125" t="s">
        <v>73</v>
      </c>
      <c r="C44" s="126" t="s">
        <v>72</v>
      </c>
      <c r="D44" s="127" t="s">
        <v>13</v>
      </c>
      <c r="E44" s="141">
        <f>E45+E47</f>
        <v>0</v>
      </c>
      <c r="F44" s="142">
        <f>F45+F47</f>
        <v>1305000</v>
      </c>
      <c r="G44" s="142">
        <f>G45+G47</f>
        <v>0</v>
      </c>
      <c r="H44" s="146">
        <f>H45</f>
        <v>323861.15000000002</v>
      </c>
      <c r="I44" s="92"/>
    </row>
    <row r="45" spans="1:9" ht="45.75">
      <c r="A45" s="21" t="s">
        <v>13</v>
      </c>
      <c r="B45" s="110" t="s">
        <v>75</v>
      </c>
      <c r="C45" s="112" t="s">
        <v>74</v>
      </c>
      <c r="D45" s="96" t="s">
        <v>13</v>
      </c>
      <c r="E45" s="143">
        <f>E46</f>
        <v>0</v>
      </c>
      <c r="F45" s="145">
        <f>F46</f>
        <v>1305000</v>
      </c>
      <c r="G45" s="145">
        <f>G46</f>
        <v>0</v>
      </c>
      <c r="H45" s="145">
        <f>H46</f>
        <v>323861.15000000002</v>
      </c>
      <c r="I45" s="92"/>
    </row>
    <row r="46" spans="1:9" ht="57">
      <c r="A46" s="21" t="s">
        <v>13</v>
      </c>
      <c r="B46" s="110" t="s">
        <v>77</v>
      </c>
      <c r="C46" s="112" t="s">
        <v>76</v>
      </c>
      <c r="D46" s="96" t="s">
        <v>13</v>
      </c>
      <c r="E46" s="143"/>
      <c r="F46" s="144">
        <v>1305000</v>
      </c>
      <c r="G46" s="144"/>
      <c r="H46" s="144">
        <v>323861.15000000002</v>
      </c>
      <c r="I46" s="92"/>
    </row>
    <row r="47" spans="1:9" ht="57">
      <c r="A47" s="21" t="s">
        <v>13</v>
      </c>
      <c r="B47" s="110" t="s">
        <v>79</v>
      </c>
      <c r="C47" s="112" t="s">
        <v>78</v>
      </c>
      <c r="D47" s="96" t="s">
        <v>13</v>
      </c>
      <c r="E47" s="143">
        <f>E48</f>
        <v>0</v>
      </c>
      <c r="F47" s="145">
        <f>F48</f>
        <v>0</v>
      </c>
      <c r="G47" s="145">
        <f>G48</f>
        <v>0</v>
      </c>
      <c r="H47" s="145">
        <f>H48</f>
        <v>0</v>
      </c>
      <c r="I47" s="92"/>
    </row>
    <row r="48" spans="1:9" ht="57">
      <c r="A48" s="21" t="s">
        <v>13</v>
      </c>
      <c r="B48" s="110" t="s">
        <v>81</v>
      </c>
      <c r="C48" s="112" t="s">
        <v>80</v>
      </c>
      <c r="D48" s="96" t="s">
        <v>13</v>
      </c>
      <c r="E48" s="143"/>
      <c r="F48" s="144"/>
      <c r="G48" s="144"/>
      <c r="H48" s="144"/>
      <c r="I48" s="92"/>
    </row>
    <row r="49" spans="1:9" ht="23.25">
      <c r="A49" s="119" t="s">
        <v>13</v>
      </c>
      <c r="B49" s="125" t="s">
        <v>443</v>
      </c>
      <c r="C49" s="121" t="s">
        <v>446</v>
      </c>
      <c r="D49" s="122"/>
      <c r="E49" s="141">
        <f t="shared" ref="E49:H50" si="1">E50</f>
        <v>0</v>
      </c>
      <c r="F49" s="142">
        <f t="shared" si="1"/>
        <v>0</v>
      </c>
      <c r="G49" s="142">
        <f t="shared" si="1"/>
        <v>0</v>
      </c>
      <c r="H49" s="142">
        <f t="shared" si="1"/>
        <v>0</v>
      </c>
      <c r="I49" s="92"/>
    </row>
    <row r="50" spans="1:9" ht="34.5">
      <c r="A50" s="21" t="s">
        <v>13</v>
      </c>
      <c r="B50" s="123" t="s">
        <v>444</v>
      </c>
      <c r="C50" s="112" t="s">
        <v>447</v>
      </c>
      <c r="D50" s="96"/>
      <c r="E50" s="143">
        <f t="shared" si="1"/>
        <v>0</v>
      </c>
      <c r="F50" s="145">
        <f t="shared" si="1"/>
        <v>0</v>
      </c>
      <c r="G50" s="145">
        <f t="shared" si="1"/>
        <v>0</v>
      </c>
      <c r="H50" s="145">
        <f t="shared" si="1"/>
        <v>0</v>
      </c>
      <c r="I50" s="92"/>
    </row>
    <row r="51" spans="1:9" ht="34.5">
      <c r="A51" s="21" t="s">
        <v>13</v>
      </c>
      <c r="B51" s="123" t="s">
        <v>445</v>
      </c>
      <c r="C51" s="112" t="s">
        <v>448</v>
      </c>
      <c r="D51" s="96"/>
      <c r="E51" s="143"/>
      <c r="F51" s="144"/>
      <c r="G51" s="144"/>
      <c r="H51" s="144"/>
      <c r="I51" s="92"/>
    </row>
    <row r="52" spans="1:9" ht="64.5" customHeight="1">
      <c r="A52" s="124" t="s">
        <v>13</v>
      </c>
      <c r="B52" s="125" t="s">
        <v>83</v>
      </c>
      <c r="C52" s="126" t="s">
        <v>82</v>
      </c>
      <c r="D52" s="127" t="s">
        <v>13</v>
      </c>
      <c r="E52" s="141">
        <f t="shared" ref="E52:H53" si="2">E53</f>
        <v>0</v>
      </c>
      <c r="F52" s="142">
        <f t="shared" si="2"/>
        <v>620000</v>
      </c>
      <c r="G52" s="142">
        <f t="shared" si="2"/>
        <v>0</v>
      </c>
      <c r="H52" s="142">
        <f t="shared" si="2"/>
        <v>99505.91</v>
      </c>
      <c r="I52" s="92"/>
    </row>
    <row r="53" spans="1:9" ht="68.25">
      <c r="A53" s="21" t="s">
        <v>13</v>
      </c>
      <c r="B53" s="110" t="s">
        <v>85</v>
      </c>
      <c r="C53" s="112" t="s">
        <v>84</v>
      </c>
      <c r="D53" s="96" t="s">
        <v>13</v>
      </c>
      <c r="E53" s="143">
        <f t="shared" si="2"/>
        <v>0</v>
      </c>
      <c r="F53" s="145">
        <f t="shared" si="2"/>
        <v>620000</v>
      </c>
      <c r="G53" s="145">
        <f t="shared" si="2"/>
        <v>0</v>
      </c>
      <c r="H53" s="145">
        <f t="shared" si="2"/>
        <v>99505.91</v>
      </c>
      <c r="I53" s="92"/>
    </row>
    <row r="54" spans="1:9" ht="57">
      <c r="A54" s="21" t="s">
        <v>13</v>
      </c>
      <c r="B54" s="110" t="s">
        <v>87</v>
      </c>
      <c r="C54" s="112" t="s">
        <v>86</v>
      </c>
      <c r="D54" s="96" t="s">
        <v>13</v>
      </c>
      <c r="E54" s="143"/>
      <c r="F54" s="144">
        <v>620000</v>
      </c>
      <c r="G54" s="144"/>
      <c r="H54" s="144">
        <v>99505.91</v>
      </c>
      <c r="I54" s="92"/>
    </row>
    <row r="55" spans="1:9" ht="23.25">
      <c r="A55" s="115" t="s">
        <v>13</v>
      </c>
      <c r="B55" s="116" t="s">
        <v>89</v>
      </c>
      <c r="C55" s="117" t="s">
        <v>88</v>
      </c>
      <c r="D55" s="118" t="s">
        <v>13</v>
      </c>
      <c r="E55" s="139">
        <f>E56+E60</f>
        <v>0</v>
      </c>
      <c r="F55" s="140">
        <f>F56+F60</f>
        <v>30000</v>
      </c>
      <c r="G55" s="140">
        <f>G56+G60</f>
        <v>0</v>
      </c>
      <c r="H55" s="140">
        <f>H56+H60</f>
        <v>0</v>
      </c>
      <c r="I55" s="92"/>
    </row>
    <row r="56" spans="1:9">
      <c r="A56" s="119" t="s">
        <v>13</v>
      </c>
      <c r="B56" s="120" t="s">
        <v>91</v>
      </c>
      <c r="C56" s="121" t="s">
        <v>90</v>
      </c>
      <c r="D56" s="122" t="s">
        <v>13</v>
      </c>
      <c r="E56" s="141">
        <f t="shared" ref="E56:H58" si="3">E57</f>
        <v>0</v>
      </c>
      <c r="F56" s="142">
        <f t="shared" si="3"/>
        <v>30000</v>
      </c>
      <c r="G56" s="142">
        <f t="shared" si="3"/>
        <v>0</v>
      </c>
      <c r="H56" s="142">
        <f t="shared" si="3"/>
        <v>0</v>
      </c>
      <c r="I56" s="92"/>
    </row>
    <row r="57" spans="1:9">
      <c r="A57" s="21" t="s">
        <v>13</v>
      </c>
      <c r="B57" s="110" t="s">
        <v>93</v>
      </c>
      <c r="C57" s="112" t="s">
        <v>92</v>
      </c>
      <c r="D57" s="96" t="s">
        <v>13</v>
      </c>
      <c r="E57" s="143">
        <f t="shared" si="3"/>
        <v>0</v>
      </c>
      <c r="F57" s="145">
        <f t="shared" si="3"/>
        <v>30000</v>
      </c>
      <c r="G57" s="145">
        <f t="shared" si="3"/>
        <v>0</v>
      </c>
      <c r="H57" s="145">
        <f t="shared" si="3"/>
        <v>0</v>
      </c>
      <c r="I57" s="92"/>
    </row>
    <row r="58" spans="1:9" ht="23.25">
      <c r="A58" s="21" t="s">
        <v>13</v>
      </c>
      <c r="B58" s="110" t="s">
        <v>95</v>
      </c>
      <c r="C58" s="112" t="s">
        <v>94</v>
      </c>
      <c r="D58" s="96" t="s">
        <v>13</v>
      </c>
      <c r="E58" s="143">
        <f t="shared" si="3"/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2"/>
    </row>
    <row r="59" spans="1:9" ht="23.25">
      <c r="A59" s="21" t="s">
        <v>13</v>
      </c>
      <c r="B59" s="110" t="s">
        <v>96</v>
      </c>
      <c r="C59" s="112" t="s">
        <v>94</v>
      </c>
      <c r="D59" s="96" t="s">
        <v>13</v>
      </c>
      <c r="E59" s="143"/>
      <c r="F59" s="144">
        <v>30000</v>
      </c>
      <c r="G59" s="144"/>
      <c r="H59" s="144"/>
      <c r="I59" s="92"/>
    </row>
    <row r="60" spans="1:9">
      <c r="A60" s="119" t="s">
        <v>13</v>
      </c>
      <c r="B60" s="120" t="s">
        <v>98</v>
      </c>
      <c r="C60" s="121" t="s">
        <v>97</v>
      </c>
      <c r="D60" s="122" t="s">
        <v>13</v>
      </c>
      <c r="E60" s="141">
        <f t="shared" ref="E60:H61" si="4">E61</f>
        <v>0</v>
      </c>
      <c r="F60" s="142">
        <f t="shared" si="4"/>
        <v>0</v>
      </c>
      <c r="G60" s="142">
        <f t="shared" si="4"/>
        <v>0</v>
      </c>
      <c r="H60" s="142">
        <f t="shared" si="4"/>
        <v>0</v>
      </c>
      <c r="I60" s="92"/>
    </row>
    <row r="61" spans="1:9">
      <c r="A61" s="21" t="s">
        <v>13</v>
      </c>
      <c r="B61" s="110" t="s">
        <v>100</v>
      </c>
      <c r="C61" s="112" t="s">
        <v>99</v>
      </c>
      <c r="D61" s="96" t="s">
        <v>13</v>
      </c>
      <c r="E61" s="143">
        <f t="shared" si="4"/>
        <v>0</v>
      </c>
      <c r="F61" s="145">
        <f t="shared" si="4"/>
        <v>0</v>
      </c>
      <c r="G61" s="145">
        <f t="shared" si="4"/>
        <v>0</v>
      </c>
      <c r="H61" s="145">
        <f t="shared" si="4"/>
        <v>0</v>
      </c>
      <c r="I61" s="92"/>
    </row>
    <row r="62" spans="1:9" ht="23.25">
      <c r="A62" s="21" t="s">
        <v>13</v>
      </c>
      <c r="B62" s="110" t="s">
        <v>102</v>
      </c>
      <c r="C62" s="112" t="s">
        <v>101</v>
      </c>
      <c r="D62" s="96" t="s">
        <v>13</v>
      </c>
      <c r="E62" s="143"/>
      <c r="F62" s="144"/>
      <c r="G62" s="144"/>
      <c r="H62" s="144"/>
      <c r="I62" s="92"/>
    </row>
    <row r="63" spans="1:9" ht="23.25">
      <c r="A63" s="115" t="s">
        <v>13</v>
      </c>
      <c r="B63" s="116" t="s">
        <v>104</v>
      </c>
      <c r="C63" s="117" t="s">
        <v>103</v>
      </c>
      <c r="D63" s="118" t="s">
        <v>13</v>
      </c>
      <c r="E63" s="139">
        <f>E64+E66+E71</f>
        <v>0</v>
      </c>
      <c r="F63" s="140">
        <f>F64+F66+F71</f>
        <v>650000</v>
      </c>
      <c r="G63" s="140">
        <f>G64+G66+G71</f>
        <v>0</v>
      </c>
      <c r="H63" s="140">
        <f>H64+H66+H71</f>
        <v>355429.28</v>
      </c>
      <c r="I63" s="92"/>
    </row>
    <row r="64" spans="1:9">
      <c r="A64" s="124" t="s">
        <v>13</v>
      </c>
      <c r="B64" s="125" t="s">
        <v>106</v>
      </c>
      <c r="C64" s="126" t="s">
        <v>105</v>
      </c>
      <c r="D64" s="127" t="s">
        <v>13</v>
      </c>
      <c r="E64" s="141">
        <f>E65</f>
        <v>0</v>
      </c>
      <c r="F64" s="142">
        <f>F65</f>
        <v>0</v>
      </c>
      <c r="G64" s="142">
        <f>G65</f>
        <v>0</v>
      </c>
      <c r="H64" s="142">
        <f>H65</f>
        <v>0</v>
      </c>
      <c r="I64" s="92"/>
    </row>
    <row r="65" spans="1:9" ht="23.25">
      <c r="A65" s="21" t="s">
        <v>13</v>
      </c>
      <c r="B65" s="110" t="s">
        <v>108</v>
      </c>
      <c r="C65" s="112" t="s">
        <v>107</v>
      </c>
      <c r="D65" s="96" t="s">
        <v>13</v>
      </c>
      <c r="E65" s="143"/>
      <c r="F65" s="144"/>
      <c r="G65" s="144"/>
      <c r="H65" s="144"/>
      <c r="I65" s="92"/>
    </row>
    <row r="66" spans="1:9" ht="57">
      <c r="A66" s="119" t="s">
        <v>13</v>
      </c>
      <c r="B66" s="120" t="s">
        <v>110</v>
      </c>
      <c r="C66" s="121" t="s">
        <v>109</v>
      </c>
      <c r="D66" s="122" t="s">
        <v>13</v>
      </c>
      <c r="E66" s="141">
        <f>E67+E69</f>
        <v>0</v>
      </c>
      <c r="F66" s="142">
        <f>F67+F69</f>
        <v>600000</v>
      </c>
      <c r="G66" s="142">
        <f>G67+G69</f>
        <v>0</v>
      </c>
      <c r="H66" s="142">
        <f>H67+H69</f>
        <v>347192.28</v>
      </c>
      <c r="I66" s="92"/>
    </row>
    <row r="67" spans="1:9" ht="68.25" customHeight="1">
      <c r="A67" s="21" t="s">
        <v>13</v>
      </c>
      <c r="B67" s="110" t="s">
        <v>112</v>
      </c>
      <c r="C67" s="112" t="s">
        <v>111</v>
      </c>
      <c r="D67" s="96" t="s">
        <v>13</v>
      </c>
      <c r="E67" s="143">
        <f t="shared" ref="E67:H67" si="5">E68</f>
        <v>0</v>
      </c>
      <c r="F67" s="145">
        <f t="shared" si="5"/>
        <v>0</v>
      </c>
      <c r="G67" s="145">
        <f t="shared" si="5"/>
        <v>0</v>
      </c>
      <c r="H67" s="145">
        <f t="shared" si="5"/>
        <v>0</v>
      </c>
      <c r="I67" s="92"/>
    </row>
    <row r="68" spans="1:9" ht="68.25">
      <c r="A68" s="21" t="s">
        <v>13</v>
      </c>
      <c r="B68" s="110" t="s">
        <v>114</v>
      </c>
      <c r="C68" s="112" t="s">
        <v>113</v>
      </c>
      <c r="D68" s="96" t="s">
        <v>13</v>
      </c>
      <c r="E68" s="143"/>
      <c r="F68" s="144"/>
      <c r="G68" s="144"/>
      <c r="H68" s="144"/>
      <c r="I68" s="92"/>
    </row>
    <row r="69" spans="1:9" ht="68.25">
      <c r="A69" s="129" t="s">
        <v>13</v>
      </c>
      <c r="B69" s="130" t="s">
        <v>449</v>
      </c>
      <c r="C69" s="131" t="s">
        <v>451</v>
      </c>
      <c r="D69" s="96"/>
      <c r="E69" s="143">
        <f>E70</f>
        <v>0</v>
      </c>
      <c r="F69" s="145">
        <f>F70</f>
        <v>600000</v>
      </c>
      <c r="G69" s="145">
        <f>G70</f>
        <v>0</v>
      </c>
      <c r="H69" s="145">
        <f>H70</f>
        <v>347192.28</v>
      </c>
      <c r="I69" s="92"/>
    </row>
    <row r="70" spans="1:9" ht="68.25">
      <c r="A70" s="129" t="s">
        <v>13</v>
      </c>
      <c r="B70" s="130" t="s">
        <v>450</v>
      </c>
      <c r="C70" s="131" t="s">
        <v>452</v>
      </c>
      <c r="D70" s="96"/>
      <c r="E70" s="143"/>
      <c r="F70" s="144">
        <v>600000</v>
      </c>
      <c r="G70" s="144"/>
      <c r="H70" s="144">
        <v>347192.28</v>
      </c>
      <c r="I70" s="92"/>
    </row>
    <row r="71" spans="1:9" ht="23.25">
      <c r="A71" s="124" t="s">
        <v>13</v>
      </c>
      <c r="B71" s="125" t="s">
        <v>116</v>
      </c>
      <c r="C71" s="126" t="s">
        <v>115</v>
      </c>
      <c r="D71" s="127" t="s">
        <v>13</v>
      </c>
      <c r="E71" s="141">
        <f>E72+E74</f>
        <v>0</v>
      </c>
      <c r="F71" s="142">
        <f>F72+F74</f>
        <v>50000</v>
      </c>
      <c r="G71" s="142">
        <f>G72+G74</f>
        <v>0</v>
      </c>
      <c r="H71" s="142">
        <f>H72+H74</f>
        <v>8237</v>
      </c>
      <c r="I71" s="92"/>
    </row>
    <row r="72" spans="1:9" ht="23.25">
      <c r="A72" s="21" t="s">
        <v>13</v>
      </c>
      <c r="B72" s="110" t="s">
        <v>118</v>
      </c>
      <c r="C72" s="112" t="s">
        <v>117</v>
      </c>
      <c r="D72" s="96" t="s">
        <v>13</v>
      </c>
      <c r="E72" s="143">
        <f>E73</f>
        <v>0</v>
      </c>
      <c r="F72" s="145">
        <f>F73</f>
        <v>50000</v>
      </c>
      <c r="G72" s="145">
        <f>G73</f>
        <v>0</v>
      </c>
      <c r="H72" s="145">
        <f>H73</f>
        <v>8237</v>
      </c>
      <c r="I72" s="92"/>
    </row>
    <row r="73" spans="1:9" ht="34.5">
      <c r="A73" s="21" t="s">
        <v>13</v>
      </c>
      <c r="B73" s="110" t="s">
        <v>120</v>
      </c>
      <c r="C73" s="112" t="s">
        <v>119</v>
      </c>
      <c r="D73" s="96" t="s">
        <v>13</v>
      </c>
      <c r="E73" s="143"/>
      <c r="F73" s="144">
        <v>50000</v>
      </c>
      <c r="G73" s="144"/>
      <c r="H73" s="144">
        <f>8237</f>
        <v>8237</v>
      </c>
      <c r="I73" s="92"/>
    </row>
    <row r="74" spans="1:9" ht="34.5">
      <c r="A74" s="21" t="s">
        <v>13</v>
      </c>
      <c r="B74" s="110" t="s">
        <v>122</v>
      </c>
      <c r="C74" s="112" t="s">
        <v>121</v>
      </c>
      <c r="D74" s="96" t="s">
        <v>13</v>
      </c>
      <c r="E74" s="143">
        <f>E75</f>
        <v>0</v>
      </c>
      <c r="F74" s="145">
        <f>F75</f>
        <v>0</v>
      </c>
      <c r="G74" s="145">
        <f>G75</f>
        <v>0</v>
      </c>
      <c r="H74" s="145">
        <f>H75</f>
        <v>0</v>
      </c>
      <c r="I74" s="92"/>
    </row>
    <row r="75" spans="1:9" ht="45.75">
      <c r="A75" s="21" t="s">
        <v>13</v>
      </c>
      <c r="B75" s="110" t="s">
        <v>124</v>
      </c>
      <c r="C75" s="112" t="s">
        <v>123</v>
      </c>
      <c r="D75" s="96" t="s">
        <v>13</v>
      </c>
      <c r="E75" s="143"/>
      <c r="F75" s="144"/>
      <c r="G75" s="144"/>
      <c r="H75" s="144"/>
      <c r="I75" s="92"/>
    </row>
    <row r="76" spans="1:9">
      <c r="A76" s="115" t="s">
        <v>13</v>
      </c>
      <c r="B76" s="116" t="s">
        <v>126</v>
      </c>
      <c r="C76" s="117" t="s">
        <v>125</v>
      </c>
      <c r="D76" s="118" t="s">
        <v>13</v>
      </c>
      <c r="E76" s="139">
        <f>E77+E80</f>
        <v>0</v>
      </c>
      <c r="F76" s="140">
        <f>F77+F80</f>
        <v>21000</v>
      </c>
      <c r="G76" s="140">
        <f>G77+G80</f>
        <v>0</v>
      </c>
      <c r="H76" s="140">
        <f>H77+H80</f>
        <v>3000</v>
      </c>
      <c r="I76" s="92"/>
    </row>
    <row r="77" spans="1:9" ht="45.75">
      <c r="A77" s="119" t="s">
        <v>13</v>
      </c>
      <c r="B77" s="120" t="s">
        <v>128</v>
      </c>
      <c r="C77" s="121" t="s">
        <v>127</v>
      </c>
      <c r="D77" s="122" t="s">
        <v>13</v>
      </c>
      <c r="E77" s="141">
        <f t="shared" ref="E77:H78" si="6">E78</f>
        <v>0</v>
      </c>
      <c r="F77" s="142">
        <f t="shared" si="6"/>
        <v>0</v>
      </c>
      <c r="G77" s="142">
        <f t="shared" si="6"/>
        <v>0</v>
      </c>
      <c r="H77" s="142">
        <f t="shared" si="6"/>
        <v>0</v>
      </c>
      <c r="I77" s="92"/>
    </row>
    <row r="78" spans="1:9" ht="57">
      <c r="A78" s="21" t="s">
        <v>13</v>
      </c>
      <c r="B78" s="110" t="s">
        <v>130</v>
      </c>
      <c r="C78" s="112" t="s">
        <v>129</v>
      </c>
      <c r="D78" s="96" t="s">
        <v>13</v>
      </c>
      <c r="E78" s="143">
        <f t="shared" si="6"/>
        <v>0</v>
      </c>
      <c r="F78" s="145">
        <f t="shared" si="6"/>
        <v>0</v>
      </c>
      <c r="G78" s="145">
        <f t="shared" si="6"/>
        <v>0</v>
      </c>
      <c r="H78" s="145">
        <f t="shared" si="6"/>
        <v>0</v>
      </c>
      <c r="I78" s="92"/>
    </row>
    <row r="79" spans="1:9" ht="79.5">
      <c r="A79" s="21" t="s">
        <v>13</v>
      </c>
      <c r="B79" s="110" t="s">
        <v>132</v>
      </c>
      <c r="C79" s="112" t="s">
        <v>131</v>
      </c>
      <c r="D79" s="96" t="s">
        <v>13</v>
      </c>
      <c r="E79" s="143"/>
      <c r="F79" s="144"/>
      <c r="G79" s="144"/>
      <c r="H79" s="144"/>
      <c r="I79" s="92"/>
    </row>
    <row r="80" spans="1:9" ht="23.25">
      <c r="A80" s="124" t="s">
        <v>13</v>
      </c>
      <c r="B80" s="125" t="s">
        <v>134</v>
      </c>
      <c r="C80" s="126" t="s">
        <v>133</v>
      </c>
      <c r="D80" s="128" t="s">
        <v>13</v>
      </c>
      <c r="E80" s="141">
        <f t="shared" ref="E80:H82" si="7">E81</f>
        <v>0</v>
      </c>
      <c r="F80" s="142">
        <f t="shared" si="7"/>
        <v>21000</v>
      </c>
      <c r="G80" s="142">
        <f t="shared" si="7"/>
        <v>0</v>
      </c>
      <c r="H80" s="142">
        <f t="shared" si="7"/>
        <v>3000</v>
      </c>
      <c r="I80" s="92"/>
    </row>
    <row r="81" spans="1:9" ht="23.25">
      <c r="A81" s="107" t="s">
        <v>13</v>
      </c>
      <c r="B81" s="108" t="s">
        <v>134</v>
      </c>
      <c r="C81" s="113" t="s">
        <v>133</v>
      </c>
      <c r="D81" s="105"/>
      <c r="E81" s="143">
        <f t="shared" si="7"/>
        <v>0</v>
      </c>
      <c r="F81" s="145">
        <f t="shared" si="7"/>
        <v>21000</v>
      </c>
      <c r="G81" s="145">
        <f t="shared" si="7"/>
        <v>0</v>
      </c>
      <c r="H81" s="145">
        <f t="shared" si="7"/>
        <v>3000</v>
      </c>
      <c r="I81" s="92"/>
    </row>
    <row r="82" spans="1:9" ht="34.5">
      <c r="A82" s="21" t="s">
        <v>13</v>
      </c>
      <c r="B82" s="110" t="s">
        <v>136</v>
      </c>
      <c r="C82" s="112" t="s">
        <v>135</v>
      </c>
      <c r="D82" s="96" t="s">
        <v>13</v>
      </c>
      <c r="E82" s="143">
        <f t="shared" si="7"/>
        <v>0</v>
      </c>
      <c r="F82" s="145">
        <v>21000</v>
      </c>
      <c r="G82" s="145">
        <f t="shared" si="7"/>
        <v>0</v>
      </c>
      <c r="H82" s="145">
        <f>3000</f>
        <v>3000</v>
      </c>
      <c r="I82" s="92"/>
    </row>
    <row r="83" spans="1:9" ht="57">
      <c r="A83" s="21" t="s">
        <v>13</v>
      </c>
      <c r="B83" s="110" t="s">
        <v>138</v>
      </c>
      <c r="C83" s="112" t="s">
        <v>137</v>
      </c>
      <c r="D83" s="96" t="s">
        <v>13</v>
      </c>
      <c r="E83" s="143"/>
      <c r="F83" s="144"/>
      <c r="G83" s="144"/>
      <c r="H83" s="144"/>
      <c r="I83" s="92"/>
    </row>
    <row r="84" spans="1:9">
      <c r="A84" s="115" t="s">
        <v>13</v>
      </c>
      <c r="B84" s="116" t="s">
        <v>140</v>
      </c>
      <c r="C84" s="117" t="s">
        <v>139</v>
      </c>
      <c r="D84" s="118" t="s">
        <v>13</v>
      </c>
      <c r="E84" s="139">
        <f>E85+E87</f>
        <v>0</v>
      </c>
      <c r="F84" s="140">
        <f>F85+F87</f>
        <v>241000</v>
      </c>
      <c r="G84" s="140">
        <f>G85+G87</f>
        <v>0</v>
      </c>
      <c r="H84" s="140">
        <f>H85+H87</f>
        <v>29122.69</v>
      </c>
      <c r="I84" s="92"/>
    </row>
    <row r="85" spans="1:9">
      <c r="A85" s="119" t="s">
        <v>13</v>
      </c>
      <c r="B85" s="120" t="s">
        <v>439</v>
      </c>
      <c r="C85" s="126" t="s">
        <v>440</v>
      </c>
      <c r="D85" s="128"/>
      <c r="E85" s="141">
        <f>E86</f>
        <v>0</v>
      </c>
      <c r="F85" s="142">
        <f>F86</f>
        <v>0</v>
      </c>
      <c r="G85" s="142">
        <f>G86</f>
        <v>0</v>
      </c>
      <c r="H85" s="142">
        <f>H86</f>
        <v>0</v>
      </c>
      <c r="I85" s="92"/>
    </row>
    <row r="86" spans="1:9" ht="23.25">
      <c r="A86" s="21" t="s">
        <v>13</v>
      </c>
      <c r="B86" s="110" t="s">
        <v>441</v>
      </c>
      <c r="C86" s="114" t="s">
        <v>442</v>
      </c>
      <c r="D86" s="105"/>
      <c r="E86" s="137"/>
      <c r="F86" s="147"/>
      <c r="G86" s="147"/>
      <c r="H86" s="147"/>
      <c r="I86" s="92"/>
    </row>
    <row r="87" spans="1:9">
      <c r="A87" s="119" t="s">
        <v>13</v>
      </c>
      <c r="B87" s="120" t="s">
        <v>142</v>
      </c>
      <c r="C87" s="121" t="s">
        <v>141</v>
      </c>
      <c r="D87" s="122" t="s">
        <v>13</v>
      </c>
      <c r="E87" s="141">
        <f>E88</f>
        <v>0</v>
      </c>
      <c r="F87" s="142">
        <f>F88</f>
        <v>241000</v>
      </c>
      <c r="G87" s="142">
        <f>G88</f>
        <v>0</v>
      </c>
      <c r="H87" s="142">
        <f>H88</f>
        <v>29122.69</v>
      </c>
      <c r="I87" s="92"/>
    </row>
    <row r="88" spans="1:9">
      <c r="A88" s="21" t="s">
        <v>13</v>
      </c>
      <c r="B88" s="110" t="s">
        <v>144</v>
      </c>
      <c r="C88" s="112" t="s">
        <v>143</v>
      </c>
      <c r="D88" s="96" t="s">
        <v>13</v>
      </c>
      <c r="E88" s="143">
        <f>E89+E90+E91</f>
        <v>0</v>
      </c>
      <c r="F88" s="145">
        <f>F89+F90+F91</f>
        <v>241000</v>
      </c>
      <c r="G88" s="145">
        <f>G89+G90+G91</f>
        <v>0</v>
      </c>
      <c r="H88" s="145">
        <f>H89+H90+H91</f>
        <v>29122.69</v>
      </c>
      <c r="I88" s="92"/>
    </row>
    <row r="89" spans="1:9" ht="23.25">
      <c r="A89" s="21" t="s">
        <v>13</v>
      </c>
      <c r="B89" s="110" t="s">
        <v>145</v>
      </c>
      <c r="C89" s="112" t="s">
        <v>463</v>
      </c>
      <c r="D89" s="96" t="s">
        <v>13</v>
      </c>
      <c r="E89" s="143"/>
      <c r="F89" s="144">
        <v>105000</v>
      </c>
      <c r="G89" s="144"/>
      <c r="H89" s="144">
        <v>14630</v>
      </c>
      <c r="I89" s="92"/>
    </row>
    <row r="90" spans="1:9" ht="23.25">
      <c r="A90" s="21" t="s">
        <v>13</v>
      </c>
      <c r="B90" s="110" t="s">
        <v>146</v>
      </c>
      <c r="C90" s="112" t="s">
        <v>464</v>
      </c>
      <c r="D90" s="96" t="s">
        <v>13</v>
      </c>
      <c r="E90" s="143"/>
      <c r="F90" s="144">
        <v>50000</v>
      </c>
      <c r="G90" s="144"/>
      <c r="H90" s="144">
        <v>8773.85</v>
      </c>
      <c r="I90" s="92"/>
    </row>
    <row r="91" spans="1:9" ht="23.25">
      <c r="A91" s="21" t="s">
        <v>13</v>
      </c>
      <c r="B91" s="110" t="s">
        <v>147</v>
      </c>
      <c r="C91" s="112" t="s">
        <v>465</v>
      </c>
      <c r="D91" s="96" t="s">
        <v>13</v>
      </c>
      <c r="E91" s="143"/>
      <c r="F91" s="144">
        <v>86000</v>
      </c>
      <c r="G91" s="144"/>
      <c r="H91" s="144">
        <v>5718.84</v>
      </c>
      <c r="I91" s="92"/>
    </row>
    <row r="92" spans="1:9" ht="16.5" customHeight="1">
      <c r="A92" s="104" t="s">
        <v>13</v>
      </c>
      <c r="B92" s="109" t="s">
        <v>149</v>
      </c>
      <c r="C92" s="111" t="s">
        <v>148</v>
      </c>
      <c r="D92" s="105" t="s">
        <v>13</v>
      </c>
      <c r="E92" s="137">
        <f>E93+E119+E123</f>
        <v>912600</v>
      </c>
      <c r="F92" s="138">
        <f>F93+F119+F123</f>
        <v>3909500</v>
      </c>
      <c r="G92" s="138">
        <f>G93+G119+G123</f>
        <v>322000</v>
      </c>
      <c r="H92" s="138">
        <f>H93+H119+H123</f>
        <v>177509.48</v>
      </c>
      <c r="I92" s="92"/>
    </row>
    <row r="93" spans="1:9" ht="27.75" customHeight="1">
      <c r="A93" s="104" t="s">
        <v>13</v>
      </c>
      <c r="B93" s="109" t="s">
        <v>151</v>
      </c>
      <c r="C93" s="111" t="s">
        <v>150</v>
      </c>
      <c r="D93" s="105" t="s">
        <v>13</v>
      </c>
      <c r="E93" s="137">
        <f>E94+E99+E104+E112</f>
        <v>912600</v>
      </c>
      <c r="F93" s="138">
        <f>F94+F99+F104+F112+F107</f>
        <v>3809500</v>
      </c>
      <c r="G93" s="138">
        <f>G94+G99+G104+G112</f>
        <v>322000</v>
      </c>
      <c r="H93" s="138">
        <f>H94+H99+H104+H112</f>
        <v>371200</v>
      </c>
      <c r="I93" s="92"/>
    </row>
    <row r="94" spans="1:9" ht="27" customHeight="1">
      <c r="A94" s="104" t="s">
        <v>13</v>
      </c>
      <c r="B94" s="109" t="s">
        <v>436</v>
      </c>
      <c r="C94" s="111" t="s">
        <v>152</v>
      </c>
      <c r="D94" s="105" t="s">
        <v>13</v>
      </c>
      <c r="E94" s="137">
        <f>E95+E97</f>
        <v>776000</v>
      </c>
      <c r="F94" s="138">
        <f t="shared" ref="F94:H94" si="8">F95+F97</f>
        <v>776000</v>
      </c>
      <c r="G94" s="138">
        <f t="shared" si="8"/>
        <v>194000</v>
      </c>
      <c r="H94" s="138">
        <f t="shared" si="8"/>
        <v>194000</v>
      </c>
      <c r="I94" s="92"/>
    </row>
    <row r="95" spans="1:9">
      <c r="A95" s="21" t="s">
        <v>13</v>
      </c>
      <c r="B95" s="110" t="s">
        <v>435</v>
      </c>
      <c r="C95" s="112" t="s">
        <v>153</v>
      </c>
      <c r="D95" s="96" t="s">
        <v>13</v>
      </c>
      <c r="E95" s="143">
        <f>E96</f>
        <v>776000</v>
      </c>
      <c r="F95" s="145">
        <f t="shared" ref="F95:H95" si="9">F96</f>
        <v>776000</v>
      </c>
      <c r="G95" s="145">
        <f t="shared" si="9"/>
        <v>194000</v>
      </c>
      <c r="H95" s="145">
        <f t="shared" si="9"/>
        <v>194000</v>
      </c>
      <c r="I95" s="92"/>
    </row>
    <row r="96" spans="1:9" ht="23.25">
      <c r="A96" s="21" t="s">
        <v>13</v>
      </c>
      <c r="B96" s="110" t="s">
        <v>434</v>
      </c>
      <c r="C96" s="112" t="s">
        <v>154</v>
      </c>
      <c r="D96" s="96" t="s">
        <v>13</v>
      </c>
      <c r="E96" s="143">
        <f>F96</f>
        <v>776000</v>
      </c>
      <c r="F96" s="144">
        <v>776000</v>
      </c>
      <c r="G96" s="144">
        <f>H96</f>
        <v>194000</v>
      </c>
      <c r="H96" s="144">
        <f>64700+64700+64600</f>
        <v>194000</v>
      </c>
      <c r="I96" s="92"/>
    </row>
    <row r="97" spans="1:9" ht="23.25">
      <c r="A97" s="21" t="s">
        <v>13</v>
      </c>
      <c r="B97" s="110" t="s">
        <v>433</v>
      </c>
      <c r="C97" s="112" t="s">
        <v>155</v>
      </c>
      <c r="D97" s="96" t="s">
        <v>13</v>
      </c>
      <c r="E97" s="143">
        <f>E98</f>
        <v>0</v>
      </c>
      <c r="F97" s="145">
        <f t="shared" ref="F97:H97" si="10">F98</f>
        <v>0</v>
      </c>
      <c r="G97" s="145">
        <f t="shared" si="10"/>
        <v>0</v>
      </c>
      <c r="H97" s="145">
        <f t="shared" si="10"/>
        <v>0</v>
      </c>
      <c r="I97" s="92"/>
    </row>
    <row r="98" spans="1:9" ht="23.25">
      <c r="A98" s="21" t="s">
        <v>13</v>
      </c>
      <c r="B98" s="110" t="s">
        <v>432</v>
      </c>
      <c r="C98" s="112" t="s">
        <v>156</v>
      </c>
      <c r="D98" s="96" t="s">
        <v>13</v>
      </c>
      <c r="E98" s="143"/>
      <c r="F98" s="144"/>
      <c r="G98" s="144"/>
      <c r="H98" s="144"/>
      <c r="I98" s="92"/>
    </row>
    <row r="99" spans="1:9" ht="23.25">
      <c r="A99" s="104" t="s">
        <v>13</v>
      </c>
      <c r="B99" s="109" t="s">
        <v>431</v>
      </c>
      <c r="C99" s="111" t="s">
        <v>157</v>
      </c>
      <c r="D99" s="105" t="s">
        <v>13</v>
      </c>
      <c r="E99" s="137">
        <f>E1167+E102</f>
        <v>0</v>
      </c>
      <c r="F99" s="138">
        <f>F1167+F102</f>
        <v>0</v>
      </c>
      <c r="G99" s="138">
        <f>G1167+G102</f>
        <v>0</v>
      </c>
      <c r="H99" s="138">
        <f>H1167+H102</f>
        <v>0</v>
      </c>
      <c r="I99" s="92"/>
    </row>
    <row r="100" spans="1:9" ht="68.25">
      <c r="A100" s="21" t="s">
        <v>13</v>
      </c>
      <c r="B100" s="110" t="s">
        <v>430</v>
      </c>
      <c r="C100" s="112" t="s">
        <v>158</v>
      </c>
      <c r="D100" s="96" t="s">
        <v>13</v>
      </c>
      <c r="E100" s="143">
        <f>E101</f>
        <v>0</v>
      </c>
      <c r="F100" s="145">
        <f t="shared" ref="F100:H100" si="11">F101</f>
        <v>0</v>
      </c>
      <c r="G100" s="145">
        <f t="shared" si="11"/>
        <v>0</v>
      </c>
      <c r="H100" s="145">
        <f t="shared" si="11"/>
        <v>0</v>
      </c>
      <c r="I100" s="92"/>
    </row>
    <row r="101" spans="1:9" ht="68.25">
      <c r="A101" s="21" t="s">
        <v>13</v>
      </c>
      <c r="B101" s="110" t="s">
        <v>429</v>
      </c>
      <c r="C101" s="112" t="s">
        <v>159</v>
      </c>
      <c r="D101" s="96" t="s">
        <v>13</v>
      </c>
      <c r="E101" s="143"/>
      <c r="F101" s="144"/>
      <c r="G101" s="144"/>
      <c r="H101" s="144"/>
      <c r="I101" s="92"/>
    </row>
    <row r="102" spans="1:9" ht="34.5">
      <c r="A102" s="21" t="s">
        <v>13</v>
      </c>
      <c r="B102" s="110" t="s">
        <v>428</v>
      </c>
      <c r="C102" s="112" t="s">
        <v>160</v>
      </c>
      <c r="D102" s="96" t="s">
        <v>13</v>
      </c>
      <c r="E102" s="143">
        <f>E103</f>
        <v>0</v>
      </c>
      <c r="F102" s="145">
        <f t="shared" ref="F102:H102" si="12">F103</f>
        <v>0</v>
      </c>
      <c r="G102" s="145">
        <f t="shared" si="12"/>
        <v>0</v>
      </c>
      <c r="H102" s="145">
        <f t="shared" si="12"/>
        <v>0</v>
      </c>
      <c r="I102" s="92"/>
    </row>
    <row r="103" spans="1:9" ht="45.75">
      <c r="A103" s="21" t="s">
        <v>13</v>
      </c>
      <c r="B103" s="110" t="s">
        <v>427</v>
      </c>
      <c r="C103" s="112" t="s">
        <v>161</v>
      </c>
      <c r="D103" s="96" t="s">
        <v>13</v>
      </c>
      <c r="E103" s="143"/>
      <c r="F103" s="144"/>
      <c r="G103" s="144"/>
      <c r="H103" s="144"/>
      <c r="I103" s="92"/>
    </row>
    <row r="104" spans="1:9" ht="23.25">
      <c r="A104" s="104" t="s">
        <v>13</v>
      </c>
      <c r="B104" s="109" t="s">
        <v>426</v>
      </c>
      <c r="C104" s="111" t="s">
        <v>162</v>
      </c>
      <c r="D104" s="105" t="s">
        <v>13</v>
      </c>
      <c r="E104" s="137">
        <f>E105</f>
        <v>0</v>
      </c>
      <c r="F104" s="138">
        <f t="shared" ref="F104:H104" si="13">F105</f>
        <v>196900</v>
      </c>
      <c r="G104" s="138">
        <f t="shared" si="13"/>
        <v>0</v>
      </c>
      <c r="H104" s="138">
        <f t="shared" si="13"/>
        <v>49200</v>
      </c>
      <c r="I104" s="92"/>
    </row>
    <row r="105" spans="1:9" ht="23.25">
      <c r="A105" s="21" t="s">
        <v>13</v>
      </c>
      <c r="B105" s="110" t="s">
        <v>425</v>
      </c>
      <c r="C105" s="112" t="s">
        <v>163</v>
      </c>
      <c r="D105" s="96" t="s">
        <v>13</v>
      </c>
      <c r="E105" s="143">
        <f>E106</f>
        <v>0</v>
      </c>
      <c r="F105" s="145">
        <f t="shared" ref="F105:H105" si="14">F106</f>
        <v>196900</v>
      </c>
      <c r="G105" s="145">
        <f t="shared" si="14"/>
        <v>0</v>
      </c>
      <c r="H105" s="145">
        <f t="shared" si="14"/>
        <v>49200</v>
      </c>
      <c r="I105" s="92"/>
    </row>
    <row r="106" spans="1:9" ht="34.5">
      <c r="A106" s="21" t="s">
        <v>13</v>
      </c>
      <c r="B106" s="110" t="s">
        <v>424</v>
      </c>
      <c r="C106" s="112" t="s">
        <v>164</v>
      </c>
      <c r="D106" s="96" t="s">
        <v>13</v>
      </c>
      <c r="E106" s="143"/>
      <c r="F106" s="144">
        <v>196900</v>
      </c>
      <c r="G106" s="144"/>
      <c r="H106" s="144">
        <f>49200</f>
        <v>49200</v>
      </c>
      <c r="I106" s="92"/>
    </row>
    <row r="107" spans="1:9">
      <c r="A107" s="104" t="s">
        <v>13</v>
      </c>
      <c r="B107" s="109" t="s">
        <v>431</v>
      </c>
      <c r="C107" s="111" t="s">
        <v>460</v>
      </c>
      <c r="D107" s="105" t="s">
        <v>13</v>
      </c>
      <c r="E107" s="137">
        <f>E108</f>
        <v>0</v>
      </c>
      <c r="F107" s="138">
        <f>F108</f>
        <v>2700000</v>
      </c>
      <c r="G107" s="138">
        <f>G108+G110</f>
        <v>256000</v>
      </c>
      <c r="H107" s="138">
        <f>H108+H110</f>
        <v>256000</v>
      </c>
      <c r="I107" s="92"/>
    </row>
    <row r="108" spans="1:9">
      <c r="A108" s="21" t="s">
        <v>13</v>
      </c>
      <c r="B108" s="110" t="s">
        <v>457</v>
      </c>
      <c r="C108" s="112" t="s">
        <v>459</v>
      </c>
      <c r="D108" s="96" t="s">
        <v>13</v>
      </c>
      <c r="E108" s="143">
        <f>E109</f>
        <v>0</v>
      </c>
      <c r="F108" s="145">
        <f t="shared" ref="F108:H108" si="15">F109</f>
        <v>2700000</v>
      </c>
      <c r="G108" s="145">
        <f t="shared" si="15"/>
        <v>256000</v>
      </c>
      <c r="H108" s="145">
        <f t="shared" si="15"/>
        <v>256000</v>
      </c>
      <c r="I108" s="92"/>
    </row>
    <row r="109" spans="1:9" ht="34.5">
      <c r="A109" s="21" t="s">
        <v>13</v>
      </c>
      <c r="B109" s="110" t="s">
        <v>458</v>
      </c>
      <c r="C109" s="112" t="s">
        <v>461</v>
      </c>
      <c r="D109" s="96" t="s">
        <v>13</v>
      </c>
      <c r="E109" s="143"/>
      <c r="F109" s="145">
        <v>2700000</v>
      </c>
      <c r="G109" s="145">
        <f>G110+G111+G112+G113</f>
        <v>256000</v>
      </c>
      <c r="H109" s="145">
        <f>H110+H111+H112+H113</f>
        <v>256000</v>
      </c>
      <c r="I109" s="92"/>
    </row>
    <row r="110" spans="1:9">
      <c r="A110" s="21"/>
      <c r="B110" s="110"/>
      <c r="C110" s="112"/>
      <c r="D110" s="96"/>
      <c r="E110" s="143"/>
      <c r="F110" s="144"/>
      <c r="G110" s="144"/>
      <c r="H110" s="144"/>
      <c r="I110" s="92"/>
    </row>
    <row r="111" spans="1:9">
      <c r="A111" s="21"/>
      <c r="B111" s="110"/>
      <c r="C111" s="112"/>
      <c r="D111" s="96"/>
      <c r="E111" s="143"/>
      <c r="F111" s="144"/>
      <c r="G111" s="144"/>
      <c r="H111" s="144"/>
      <c r="I111" s="92"/>
    </row>
    <row r="112" spans="1:9" ht="23.25" customHeight="1">
      <c r="A112" s="104" t="s">
        <v>13</v>
      </c>
      <c r="B112" s="109" t="s">
        <v>423</v>
      </c>
      <c r="C112" s="111" t="s">
        <v>165</v>
      </c>
      <c r="D112" s="105" t="s">
        <v>13</v>
      </c>
      <c r="E112" s="137">
        <f>E113+E115</f>
        <v>136600</v>
      </c>
      <c r="F112" s="138">
        <f t="shared" ref="F112:H112" si="16">F113+F115</f>
        <v>136600</v>
      </c>
      <c r="G112" s="138">
        <f t="shared" si="16"/>
        <v>128000</v>
      </c>
      <c r="H112" s="138">
        <f t="shared" si="16"/>
        <v>128000</v>
      </c>
      <c r="I112" s="92"/>
    </row>
    <row r="113" spans="1:9" ht="34.5">
      <c r="A113" s="21" t="s">
        <v>13</v>
      </c>
      <c r="B113" s="110" t="s">
        <v>422</v>
      </c>
      <c r="C113" s="112" t="s">
        <v>166</v>
      </c>
      <c r="D113" s="96" t="s">
        <v>13</v>
      </c>
      <c r="E113" s="143">
        <f>E114</f>
        <v>128000</v>
      </c>
      <c r="F113" s="145">
        <f t="shared" ref="F113:H113" si="17">F114</f>
        <v>128000</v>
      </c>
      <c r="G113" s="145">
        <f t="shared" si="17"/>
        <v>128000</v>
      </c>
      <c r="H113" s="145">
        <f t="shared" si="17"/>
        <v>128000</v>
      </c>
      <c r="I113" s="92"/>
    </row>
    <row r="114" spans="1:9" ht="45.75">
      <c r="A114" s="21" t="s">
        <v>13</v>
      </c>
      <c r="B114" s="110" t="s">
        <v>421</v>
      </c>
      <c r="C114" s="112" t="s">
        <v>167</v>
      </c>
      <c r="D114" s="96" t="s">
        <v>13</v>
      </c>
      <c r="E114" s="143">
        <f>F114</f>
        <v>128000</v>
      </c>
      <c r="F114" s="144">
        <f>100000+28000</f>
        <v>128000</v>
      </c>
      <c r="G114" s="144">
        <f>H114</f>
        <v>128000</v>
      </c>
      <c r="H114" s="144">
        <v>128000</v>
      </c>
      <c r="I114" s="92"/>
    </row>
    <row r="115" spans="1:9">
      <c r="A115" s="21" t="s">
        <v>13</v>
      </c>
      <c r="B115" s="110" t="s">
        <v>420</v>
      </c>
      <c r="C115" s="112" t="s">
        <v>168</v>
      </c>
      <c r="D115" s="96" t="s">
        <v>13</v>
      </c>
      <c r="E115" s="143">
        <f>E116</f>
        <v>8600</v>
      </c>
      <c r="F115" s="145">
        <f t="shared" ref="F115:H115" si="18">F116</f>
        <v>8600</v>
      </c>
      <c r="G115" s="145">
        <f t="shared" si="18"/>
        <v>0</v>
      </c>
      <c r="H115" s="145">
        <f t="shared" si="18"/>
        <v>0</v>
      </c>
      <c r="I115" s="92"/>
    </row>
    <row r="116" spans="1:9" ht="23.25">
      <c r="A116" s="21" t="s">
        <v>13</v>
      </c>
      <c r="B116" s="110" t="s">
        <v>419</v>
      </c>
      <c r="C116" s="112" t="s">
        <v>169</v>
      </c>
      <c r="D116" s="96" t="s">
        <v>13</v>
      </c>
      <c r="E116" s="143">
        <f>E117</f>
        <v>8600</v>
      </c>
      <c r="F116" s="145">
        <f>F117</f>
        <v>8600</v>
      </c>
      <c r="G116" s="145">
        <f>G117+G118</f>
        <v>0</v>
      </c>
      <c r="H116" s="145">
        <f>H117+H118</f>
        <v>0</v>
      </c>
      <c r="I116" s="92"/>
    </row>
    <row r="117" spans="1:9" ht="23.25">
      <c r="A117" s="21"/>
      <c r="B117" s="110"/>
      <c r="C117" s="112" t="s">
        <v>456</v>
      </c>
      <c r="D117" s="96"/>
      <c r="E117" s="143">
        <f>F117</f>
        <v>8600</v>
      </c>
      <c r="F117" s="144">
        <v>8600</v>
      </c>
      <c r="G117" s="144"/>
      <c r="H117" s="144"/>
      <c r="I117" s="92"/>
    </row>
    <row r="118" spans="1:9">
      <c r="A118" s="21"/>
      <c r="B118" s="110"/>
      <c r="C118" s="112"/>
      <c r="D118" s="96"/>
      <c r="E118" s="143"/>
      <c r="F118" s="144"/>
      <c r="G118" s="144"/>
      <c r="H118" s="144"/>
      <c r="I118" s="92"/>
    </row>
    <row r="119" spans="1:9">
      <c r="A119" s="115" t="s">
        <v>13</v>
      </c>
      <c r="B119" s="116" t="s">
        <v>171</v>
      </c>
      <c r="C119" s="117" t="s">
        <v>170</v>
      </c>
      <c r="D119" s="118" t="s">
        <v>13</v>
      </c>
      <c r="E119" s="139">
        <f>E120</f>
        <v>0</v>
      </c>
      <c r="F119" s="140">
        <f t="shared" ref="F119:H119" si="19">F120</f>
        <v>100000</v>
      </c>
      <c r="G119" s="140">
        <f t="shared" si="19"/>
        <v>0</v>
      </c>
      <c r="H119" s="140">
        <f t="shared" si="19"/>
        <v>30000</v>
      </c>
      <c r="I119" s="92"/>
    </row>
    <row r="120" spans="1:9" ht="23.25">
      <c r="A120" s="119" t="s">
        <v>13</v>
      </c>
      <c r="B120" s="120" t="s">
        <v>414</v>
      </c>
      <c r="C120" s="121" t="s">
        <v>172</v>
      </c>
      <c r="D120" s="122" t="s">
        <v>13</v>
      </c>
      <c r="E120" s="141">
        <f>E121+E122</f>
        <v>0</v>
      </c>
      <c r="F120" s="142">
        <f>F121+F122</f>
        <v>100000</v>
      </c>
      <c r="G120" s="142">
        <f>G121+G122</f>
        <v>0</v>
      </c>
      <c r="H120" s="142">
        <f>H121+H122</f>
        <v>30000</v>
      </c>
      <c r="I120" s="92"/>
    </row>
    <row r="121" spans="1:9" ht="34.5">
      <c r="A121" s="21" t="s">
        <v>13</v>
      </c>
      <c r="B121" s="110" t="s">
        <v>415</v>
      </c>
      <c r="C121" s="112" t="s">
        <v>173</v>
      </c>
      <c r="D121" s="96" t="s">
        <v>13</v>
      </c>
      <c r="E121" s="143"/>
      <c r="F121" s="144">
        <v>100000</v>
      </c>
      <c r="G121" s="144"/>
      <c r="H121" s="144">
        <v>30000</v>
      </c>
      <c r="I121" s="92"/>
    </row>
    <row r="122" spans="1:9" ht="23.25">
      <c r="A122" s="21" t="s">
        <v>13</v>
      </c>
      <c r="B122" s="110" t="s">
        <v>416</v>
      </c>
      <c r="C122" s="112" t="s">
        <v>172</v>
      </c>
      <c r="D122" s="96" t="s">
        <v>13</v>
      </c>
      <c r="E122" s="143"/>
      <c r="F122" s="144"/>
      <c r="G122" s="144"/>
      <c r="H122" s="144"/>
      <c r="I122" s="92"/>
    </row>
    <row r="123" spans="1:9" ht="34.5">
      <c r="A123" s="104" t="s">
        <v>13</v>
      </c>
      <c r="B123" s="109" t="s">
        <v>175</v>
      </c>
      <c r="C123" s="111" t="s">
        <v>174</v>
      </c>
      <c r="D123" s="105" t="s">
        <v>13</v>
      </c>
      <c r="E123" s="137">
        <f>E124+E125</f>
        <v>0</v>
      </c>
      <c r="F123" s="138">
        <f t="shared" ref="F123:H123" si="20">F124+F125</f>
        <v>0</v>
      </c>
      <c r="G123" s="138">
        <f t="shared" si="20"/>
        <v>0</v>
      </c>
      <c r="H123" s="138">
        <f t="shared" si="20"/>
        <v>-223690.52</v>
      </c>
      <c r="I123" s="92"/>
    </row>
    <row r="124" spans="1:9" ht="34.5">
      <c r="A124" s="21" t="s">
        <v>13</v>
      </c>
      <c r="B124" s="110" t="s">
        <v>417</v>
      </c>
      <c r="C124" s="112" t="s">
        <v>176</v>
      </c>
      <c r="D124" s="96" t="s">
        <v>13</v>
      </c>
      <c r="E124" s="143"/>
      <c r="F124" s="144"/>
      <c r="G124" s="144"/>
      <c r="H124" s="144"/>
      <c r="I124" s="92"/>
    </row>
    <row r="125" spans="1:9" ht="34.5">
      <c r="A125" s="21" t="s">
        <v>13</v>
      </c>
      <c r="B125" s="110" t="s">
        <v>418</v>
      </c>
      <c r="C125" s="112" t="s">
        <v>177</v>
      </c>
      <c r="D125" s="96" t="s">
        <v>13</v>
      </c>
      <c r="E125" s="143"/>
      <c r="F125" s="144"/>
      <c r="G125" s="144"/>
      <c r="H125" s="144">
        <v>-223690.52</v>
      </c>
      <c r="I125" s="92"/>
    </row>
    <row r="126" spans="1:9" ht="15" customHeight="1">
      <c r="C126" s="6"/>
      <c r="D126" s="6"/>
      <c r="E126" s="6"/>
      <c r="F126" s="6"/>
      <c r="G126" s="6"/>
      <c r="H126" s="6"/>
      <c r="I126" s="6"/>
    </row>
    <row r="127" spans="1:9">
      <c r="B127" s="1" t="s">
        <v>437</v>
      </c>
      <c r="E127" s="1" t="s">
        <v>454</v>
      </c>
    </row>
    <row r="130" spans="2:5">
      <c r="B130" s="1" t="s">
        <v>438</v>
      </c>
      <c r="E130" s="1" t="s">
        <v>455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3" t="s">
        <v>178</v>
      </c>
      <c r="B1" s="154"/>
      <c r="C1" s="154"/>
      <c r="D1" s="154"/>
      <c r="E1" s="154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65" t="s">
        <v>3</v>
      </c>
      <c r="B3" s="165" t="s">
        <v>4</v>
      </c>
      <c r="C3" s="165" t="s">
        <v>180</v>
      </c>
      <c r="D3" s="167" t="s">
        <v>6</v>
      </c>
      <c r="E3" s="167" t="s">
        <v>7</v>
      </c>
      <c r="F3" s="165" t="s">
        <v>8</v>
      </c>
      <c r="G3" s="23"/>
    </row>
    <row r="4" spans="1:7" ht="12" customHeight="1">
      <c r="A4" s="166"/>
      <c r="B4" s="166"/>
      <c r="C4" s="166"/>
      <c r="D4" s="168"/>
      <c r="E4" s="168"/>
      <c r="F4" s="166"/>
      <c r="G4" s="23"/>
    </row>
    <row r="5" spans="1:7" ht="11.1" customHeight="1">
      <c r="A5" s="166"/>
      <c r="B5" s="166"/>
      <c r="C5" s="166"/>
      <c r="D5" s="168"/>
      <c r="E5" s="168"/>
      <c r="F5" s="166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53" t="s">
        <v>353</v>
      </c>
      <c r="B2" s="154"/>
      <c r="C2" s="154"/>
      <c r="D2" s="154"/>
      <c r="E2" s="154"/>
      <c r="F2" s="154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65" t="s">
        <v>3</v>
      </c>
      <c r="B4" s="165" t="s">
        <v>4</v>
      </c>
      <c r="C4" s="165" t="s">
        <v>354</v>
      </c>
      <c r="D4" s="165" t="s">
        <v>6</v>
      </c>
      <c r="E4" s="165" t="s">
        <v>7</v>
      </c>
      <c r="F4" s="165" t="s">
        <v>8</v>
      </c>
      <c r="G4" s="6"/>
    </row>
    <row r="5" spans="1:7" ht="12" customHeight="1">
      <c r="A5" s="166"/>
      <c r="B5" s="166"/>
      <c r="C5" s="166"/>
      <c r="D5" s="166"/>
      <c r="E5" s="166"/>
      <c r="F5" s="166"/>
      <c r="G5" s="6"/>
    </row>
    <row r="6" spans="1:7" ht="12" customHeight="1">
      <c r="A6" s="166"/>
      <c r="B6" s="166"/>
      <c r="C6" s="166"/>
      <c r="D6" s="166"/>
      <c r="E6" s="166"/>
      <c r="F6" s="166"/>
      <c r="G6" s="6"/>
    </row>
    <row r="7" spans="1:7" ht="11.25" customHeight="1">
      <c r="A7" s="166"/>
      <c r="B7" s="166"/>
      <c r="C7" s="166"/>
      <c r="D7" s="166"/>
      <c r="E7" s="166"/>
      <c r="F7" s="166"/>
      <c r="G7" s="6"/>
    </row>
    <row r="8" spans="1:7" ht="10.5" customHeight="1">
      <c r="A8" s="166"/>
      <c r="B8" s="166"/>
      <c r="C8" s="166"/>
      <c r="D8" s="166"/>
      <c r="E8" s="166"/>
      <c r="F8" s="166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3"/>
      <c r="C35" s="174"/>
      <c r="D35" s="76"/>
      <c r="E35" s="77"/>
      <c r="F35" s="77"/>
      <c r="G35" s="6"/>
    </row>
    <row r="36" spans="1:7" ht="9.9499999999999993" customHeight="1">
      <c r="A36" s="78" t="s">
        <v>397</v>
      </c>
      <c r="B36" s="169" t="s">
        <v>398</v>
      </c>
      <c r="C36" s="170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75"/>
      <c r="C40" s="176"/>
      <c r="D40" s="5"/>
      <c r="E40" s="5"/>
      <c r="F40" s="5"/>
      <c r="G40" s="6"/>
    </row>
    <row r="41" spans="1:7" ht="11.1" customHeight="1">
      <c r="A41" s="78" t="s">
        <v>401</v>
      </c>
      <c r="B41" s="169" t="s">
        <v>398</v>
      </c>
      <c r="C41" s="170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3"/>
      <c r="C43" s="174"/>
      <c r="D43" s="5"/>
      <c r="E43" s="5"/>
      <c r="F43" s="5"/>
      <c r="G43" s="6"/>
    </row>
    <row r="44" spans="1:7" ht="12" customHeight="1">
      <c r="A44" s="78" t="s">
        <v>403</v>
      </c>
      <c r="B44" s="169" t="s">
        <v>398</v>
      </c>
      <c r="C44" s="170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1" t="s">
        <v>405</v>
      </c>
      <c r="B48" s="172"/>
      <c r="C48" s="172"/>
      <c r="D48" s="172"/>
      <c r="E48" s="172"/>
      <c r="F48" s="172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4:C44"/>
    <mergeCell ref="A48:F48"/>
    <mergeCell ref="B35:C35"/>
    <mergeCell ref="B36:C36"/>
    <mergeCell ref="B40:C40"/>
    <mergeCell ref="B41:C41"/>
    <mergeCell ref="B43:C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2019-04-02T06:45:50Z</cp:lastPrinted>
  <dcterms:created xsi:type="dcterms:W3CDTF">2019-01-29T08:28:30Z</dcterms:created>
  <dcterms:modified xsi:type="dcterms:W3CDTF">2019-04-02T07:07:42Z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