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<sst xmlns="http://schemas.openxmlformats.org/spreadsheetml/2006/main" count="57" uniqueCount="48">
  <si>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</si>
  <si>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</si>
  <si>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</si>
  <si>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</si>
  <si>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</si>
  <si>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</si>
  <si>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</si>
  <si>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</si>
  <si>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</si>
  <si>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</si>
  <si>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</si>
  <si>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</si>
  <si>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</si>
  <si>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</si>
  <si>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</si>
  <si>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</si>
  <si>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</si>
  <si>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</si>
  <si>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</si>
  <si>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</si>
  <si>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</si>
  <si>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</si>
  <si>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</si>
  <si>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</si>
  <si>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</si>
  <si>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</si>
  <si>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</si>
  <si>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</si>
  <si>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</si>
  <si>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</si>
  <si>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</si>
  <si>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</si>
  <si>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</si>
  <si>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</si>
  <si>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</si>
  <si>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</si>
  <si>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</si>
  <si>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</si>
  <si>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</si>
  <si>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</si>
  <si>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</si>
  <si>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</si>
  <si>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</si>
  <si>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1130</t>
  </si>
  <si>
    <t>1301</t>
  </si>
  <si>
    <t>МПП" Другие общегосударственные вопросы "</t>
  </si>
  <si>
    <t>0113</t>
  </si>
  <si>
    <t>по Латненскому городскому поселению на 01 января 2019г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</si>
</sst>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44" t="s">
        <v>12</v>
      </c>
      <c r="I1" s="44"/>
      <c r="J1" s="44"/>
      <c r="K1" s="44"/>
      <c r="L1" s="44"/>
    </row>
    <row r="3" spans="1:10" ht="15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6" t="s">
        <v>0</v>
      </c>
      <c r="B7" s="46" t="s">
        <v>7</v>
      </c>
      <c r="C7" s="55" t="s">
        <v>1</v>
      </c>
      <c r="D7" s="56"/>
      <c r="E7" s="56"/>
      <c r="F7" s="56"/>
      <c r="G7" s="56"/>
      <c r="H7" s="56"/>
      <c r="I7" s="51" t="s">
        <v>3</v>
      </c>
      <c r="J7" s="52"/>
    </row>
    <row r="8" spans="1:10" ht="27.75" customHeight="1">
      <c r="A8" s="47"/>
      <c r="B8" s="47"/>
      <c r="C8" s="57" t="s">
        <v>2</v>
      </c>
      <c r="D8" s="58"/>
      <c r="E8" s="57" t="s">
        <v>13</v>
      </c>
      <c r="F8" s="58"/>
      <c r="G8" s="57" t="s">
        <v>9</v>
      </c>
      <c r="H8" s="58"/>
      <c r="I8" s="53"/>
      <c r="J8" s="54"/>
    </row>
    <row r="9" spans="1:10" ht="15">
      <c r="A9" s="48"/>
      <c r="B9" s="48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61" t="s">
        <v>35</v>
      </c>
      <c r="B10" s="49" t="s">
        <v>41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62"/>
      <c r="B11" s="50"/>
      <c r="C11" s="35"/>
      <c r="D11" s="35"/>
      <c r="E11" s="31">
        <v>40000</v>
      </c>
      <c r="F11" s="31">
        <v>40000</v>
      </c>
      <c r="G11" s="31">
        <f>2752000+831000+2683000+125000+21000+27000</f>
        <v>6439000</v>
      </c>
      <c r="H11" s="32">
        <f>2751488.6+830367.61+2678372.6+124901+20991+26731.87</f>
        <v>6432852.680000001</v>
      </c>
      <c r="I11" s="31">
        <f>E11+G11</f>
        <v>6479000</v>
      </c>
      <c r="J11" s="32">
        <f>F11+H11</f>
        <v>6472852.680000001</v>
      </c>
    </row>
    <row r="12" spans="1:10" ht="34.5" customHeight="1">
      <c r="A12" s="13" t="s">
        <v>45</v>
      </c>
      <c r="B12" s="26" t="s">
        <v>46</v>
      </c>
      <c r="C12" s="35"/>
      <c r="D12" s="35"/>
      <c r="E12" s="35"/>
      <c r="F12" s="35"/>
      <c r="G12" s="35"/>
      <c r="H12" s="36"/>
      <c r="I12" s="35">
        <f>G12</f>
        <v>0</v>
      </c>
      <c r="J12" s="36">
        <f>H12</f>
        <v>0</v>
      </c>
    </row>
    <row r="13" spans="1:10" ht="61.5" customHeight="1">
      <c r="A13" s="59" t="s">
        <v>21</v>
      </c>
      <c r="B13" s="49" t="s">
        <v>22</v>
      </c>
      <c r="C13" s="39">
        <f>132200+40000+16100</f>
        <v>188300</v>
      </c>
      <c r="D13" s="39">
        <v>188300</v>
      </c>
      <c r="E13" s="39"/>
      <c r="F13" s="39"/>
      <c r="G13" s="39"/>
      <c r="H13" s="39"/>
      <c r="I13" s="39">
        <f>C13</f>
        <v>188300</v>
      </c>
      <c r="J13" s="39">
        <f>D13</f>
        <v>188300</v>
      </c>
    </row>
    <row r="14" spans="1:10" ht="30.75" customHeight="1" hidden="1">
      <c r="A14" s="60"/>
      <c r="B14" s="50"/>
      <c r="C14" s="40"/>
      <c r="D14" s="40"/>
      <c r="E14" s="40"/>
      <c r="F14" s="40"/>
      <c r="G14" s="40"/>
      <c r="H14" s="40"/>
      <c r="I14" s="40"/>
      <c r="J14" s="40"/>
    </row>
    <row r="15" spans="1:10" ht="24.75">
      <c r="A15" s="1" t="s">
        <v>34</v>
      </c>
      <c r="B15" s="4" t="s">
        <v>23</v>
      </c>
      <c r="C15" s="3"/>
      <c r="D15" s="3"/>
      <c r="E15" s="20"/>
      <c r="F15" s="20"/>
      <c r="G15" s="20">
        <f>50000-50000</f>
        <v>0</v>
      </c>
      <c r="H15" s="20"/>
      <c r="I15" s="20">
        <f>G15</f>
        <v>0</v>
      </c>
      <c r="J15" s="20"/>
    </row>
    <row r="16" spans="1:10" ht="24.75" customHeight="1">
      <c r="A16" s="13" t="s">
        <v>38</v>
      </c>
      <c r="B16" s="15" t="s">
        <v>37</v>
      </c>
      <c r="C16" s="16"/>
      <c r="D16" s="16"/>
      <c r="E16" s="33">
        <f>7800+2246.7</f>
        <v>10046.7</v>
      </c>
      <c r="F16" s="34">
        <v>10046.7</v>
      </c>
      <c r="G16" s="34">
        <f>262146.7-E16</f>
        <v>252100</v>
      </c>
      <c r="H16" s="34">
        <f>261104.8-F16</f>
        <v>251058.09999999998</v>
      </c>
      <c r="I16" s="34">
        <f>E16+G16</f>
        <v>262146.7</v>
      </c>
      <c r="J16" s="20">
        <f>F16+H16</f>
        <v>261104.8</v>
      </c>
    </row>
    <row r="17" spans="1:10" ht="40.5" customHeight="1">
      <c r="A17" s="59" t="s">
        <v>24</v>
      </c>
      <c r="B17" s="49" t="s">
        <v>25</v>
      </c>
      <c r="C17" s="39"/>
      <c r="D17" s="39"/>
      <c r="E17" s="39">
        <f>4799500+1629044+817260-561050</f>
        <v>6684754</v>
      </c>
      <c r="F17" s="39">
        <v>6684754</v>
      </c>
      <c r="G17" s="63">
        <f>8127754-E17</f>
        <v>1443000</v>
      </c>
      <c r="H17" s="39">
        <f>7519506.02-F17</f>
        <v>834752.0199999996</v>
      </c>
      <c r="I17" s="39">
        <f>E17+G17</f>
        <v>8127754</v>
      </c>
      <c r="J17" s="21">
        <f>H17+F17</f>
        <v>7519506.02</v>
      </c>
    </row>
    <row r="18" spans="1:10" ht="17.25" customHeight="1" hidden="1">
      <c r="A18" s="60"/>
      <c r="B18" s="50"/>
      <c r="C18" s="40"/>
      <c r="D18" s="40"/>
      <c r="E18" s="40"/>
      <c r="F18" s="40"/>
      <c r="G18" s="64"/>
      <c r="H18" s="40"/>
      <c r="I18" s="40"/>
      <c r="J18" s="37"/>
    </row>
    <row r="19" spans="1:13" ht="30.75" customHeight="1">
      <c r="A19" s="1" t="s">
        <v>26</v>
      </c>
      <c r="B19" s="4" t="s">
        <v>16</v>
      </c>
      <c r="C19" s="3"/>
      <c r="D19" s="5"/>
      <c r="E19" s="5">
        <f>3500000-2300000</f>
        <v>1200000</v>
      </c>
      <c r="F19" s="5">
        <v>976309.48</v>
      </c>
      <c r="G19" s="5">
        <v>253000</v>
      </c>
      <c r="H19" s="5">
        <v>252040</v>
      </c>
      <c r="I19" s="5">
        <f>C19+E19+G19</f>
        <v>1453000</v>
      </c>
      <c r="J19" s="17">
        <f>F19+H19</f>
        <v>1228349.48</v>
      </c>
      <c r="L19" s="22"/>
      <c r="M19" s="22"/>
    </row>
    <row r="20" spans="1:13" ht="15">
      <c r="A20" s="59" t="s">
        <v>27</v>
      </c>
      <c r="B20" s="49" t="s">
        <v>17</v>
      </c>
      <c r="C20" s="39"/>
      <c r="D20" s="39"/>
      <c r="E20" s="39"/>
      <c r="F20" s="39"/>
      <c r="G20" s="39">
        <v>1220000</v>
      </c>
      <c r="H20" s="41">
        <v>1219579.25</v>
      </c>
      <c r="I20" s="39">
        <f>G20</f>
        <v>1220000</v>
      </c>
      <c r="J20" s="41">
        <f>H20</f>
        <v>1219579.25</v>
      </c>
      <c r="M20" s="22"/>
    </row>
    <row r="21" spans="1:13" ht="15">
      <c r="A21" s="60"/>
      <c r="B21" s="50"/>
      <c r="C21" s="40"/>
      <c r="D21" s="40"/>
      <c r="E21" s="40"/>
      <c r="F21" s="40"/>
      <c r="G21" s="40"/>
      <c r="H21" s="42"/>
      <c r="I21" s="40"/>
      <c r="J21" s="42"/>
      <c r="M21" s="22"/>
    </row>
    <row r="22" spans="1:10" ht="24.75">
      <c r="A22" s="1" t="s">
        <v>27</v>
      </c>
      <c r="B22" s="18" t="s">
        <v>18</v>
      </c>
      <c r="C22" s="19">
        <f>9014760</f>
        <v>9014760</v>
      </c>
      <c r="D22" s="19">
        <v>9014760</v>
      </c>
      <c r="E22" s="19">
        <f>1590840+425784</f>
        <v>2016624</v>
      </c>
      <c r="F22" s="19">
        <f>1590840+425784</f>
        <v>2016624</v>
      </c>
      <c r="G22" s="19">
        <f>20841284-C22-E22</f>
        <v>9809900</v>
      </c>
      <c r="H22" s="19">
        <f>20837444.22-D22-F22</f>
        <v>9806060.219999999</v>
      </c>
      <c r="I22" s="28">
        <f>G22+E22+C22</f>
        <v>20841284</v>
      </c>
      <c r="J22" s="19">
        <f>D22+F22+H22</f>
        <v>20837444.22</v>
      </c>
    </row>
    <row r="23" spans="1:10" ht="24.75">
      <c r="A23" s="13" t="s">
        <v>36</v>
      </c>
      <c r="B23" s="18" t="s">
        <v>18</v>
      </c>
      <c r="C23" s="19"/>
      <c r="D23" s="19"/>
      <c r="E23" s="19"/>
      <c r="F23" s="19"/>
      <c r="G23" s="19"/>
      <c r="H23" s="19"/>
      <c r="I23" s="19"/>
      <c r="J23" s="19"/>
    </row>
    <row r="24" spans="1:13" ht="15">
      <c r="A24" s="13" t="s">
        <v>39</v>
      </c>
      <c r="B24" s="18" t="s">
        <v>40</v>
      </c>
      <c r="C24" s="19"/>
      <c r="D24" s="19"/>
      <c r="E24" s="19">
        <f>16059000+2723300+1520700-1480400+1200000</f>
        <v>20022600</v>
      </c>
      <c r="F24" s="19">
        <v>18084113</v>
      </c>
      <c r="G24" s="28">
        <f>20303600-E24</f>
        <v>281000</v>
      </c>
      <c r="H24" s="19">
        <f>18207555.32-F24</f>
        <v>123442.3200000003</v>
      </c>
      <c r="I24" s="19">
        <f>E24+G24</f>
        <v>20303600</v>
      </c>
      <c r="J24" s="19">
        <f>F24+H24</f>
        <v>18207555.32</v>
      </c>
      <c r="M24" s="22"/>
    </row>
    <row r="25" spans="1:10" ht="15">
      <c r="A25" s="59" t="s">
        <v>28</v>
      </c>
      <c r="B25" s="49" t="s">
        <v>19</v>
      </c>
      <c r="C25" s="39"/>
      <c r="D25" s="39"/>
      <c r="E25" s="39"/>
      <c r="F25" s="39"/>
      <c r="G25" s="39"/>
      <c r="H25" s="39"/>
      <c r="I25" s="39"/>
      <c r="J25" s="39"/>
    </row>
    <row r="26" spans="1:10" ht="15">
      <c r="A26" s="60"/>
      <c r="B26" s="50"/>
      <c r="C26" s="40"/>
      <c r="D26" s="40"/>
      <c r="E26" s="40"/>
      <c r="F26" s="40"/>
      <c r="G26" s="40"/>
      <c r="H26" s="40"/>
      <c r="I26" s="40"/>
      <c r="J26" s="40"/>
    </row>
    <row r="27" spans="1:10" ht="24">
      <c r="A27" s="10" t="s">
        <v>28</v>
      </c>
      <c r="B27" s="11" t="s">
        <v>15</v>
      </c>
      <c r="C27" s="12"/>
      <c r="D27" s="12"/>
      <c r="E27" s="12"/>
      <c r="F27" s="12"/>
      <c r="G27" s="12"/>
      <c r="H27" s="12"/>
      <c r="I27" s="12"/>
      <c r="J27" s="12"/>
    </row>
    <row r="28" spans="1:10" ht="36">
      <c r="A28" s="10" t="s">
        <v>29</v>
      </c>
      <c r="B28" s="11" t="s">
        <v>14</v>
      </c>
      <c r="C28" s="12"/>
      <c r="D28" s="12"/>
      <c r="E28" s="12">
        <f>25000+10000000</f>
        <v>10025000</v>
      </c>
      <c r="F28" s="12">
        <f>10000000+25000</f>
        <v>10025000</v>
      </c>
      <c r="G28" s="27">
        <f>1176000+373000+13610000+10000+11000+1000-E28</f>
        <v>5156000</v>
      </c>
      <c r="H28" s="12">
        <f>1175189.28+372415.89+13606349.21+9377+10949+253.4-F28</f>
        <v>5149533.780000001</v>
      </c>
      <c r="I28" s="12">
        <f>G28+E28</f>
        <v>15181000</v>
      </c>
      <c r="J28" s="12">
        <f>F28+H28</f>
        <v>15174533.780000001</v>
      </c>
    </row>
    <row r="29" spans="1:13" ht="24">
      <c r="A29" s="10" t="s">
        <v>30</v>
      </c>
      <c r="B29" s="11" t="s">
        <v>31</v>
      </c>
      <c r="C29" s="12"/>
      <c r="D29" s="12"/>
      <c r="E29" s="12"/>
      <c r="F29" s="12"/>
      <c r="G29" s="12">
        <f>180000+45000</f>
        <v>225000</v>
      </c>
      <c r="H29" s="14">
        <f>179383.8+45000</f>
        <v>224383.8</v>
      </c>
      <c r="I29" s="12">
        <f>G29</f>
        <v>225000</v>
      </c>
      <c r="J29" s="14">
        <f>H29</f>
        <v>224383.8</v>
      </c>
      <c r="L29" s="23"/>
      <c r="M29" s="23"/>
    </row>
    <row r="30" spans="1:10" ht="15">
      <c r="A30" s="10" t="s">
        <v>32</v>
      </c>
      <c r="B30" s="11" t="s">
        <v>33</v>
      </c>
      <c r="C30" s="12"/>
      <c r="D30" s="12"/>
      <c r="E30" s="12"/>
      <c r="F30" s="12"/>
      <c r="G30" s="12">
        <v>39000</v>
      </c>
      <c r="H30" s="12">
        <v>38189</v>
      </c>
      <c r="I30" s="12">
        <f>G30</f>
        <v>39000</v>
      </c>
      <c r="J30" s="12">
        <f>H30</f>
        <v>38189</v>
      </c>
    </row>
    <row r="31" spans="1:10" ht="15">
      <c r="A31" s="3"/>
      <c r="B31" s="2" t="s">
        <v>43</v>
      </c>
      <c r="C31" s="1"/>
      <c r="D31" s="1"/>
      <c r="E31" s="1"/>
      <c r="F31" s="1"/>
      <c r="G31" s="19"/>
      <c r="H31" s="19"/>
      <c r="I31" s="19"/>
      <c r="J31" s="19"/>
    </row>
    <row r="32" spans="1:10" ht="15">
      <c r="A32" s="3"/>
      <c r="B32" s="2" t="s">
        <v>44</v>
      </c>
      <c r="C32" s="1"/>
      <c r="D32" s="1"/>
      <c r="E32" s="1"/>
      <c r="F32" s="1"/>
      <c r="G32" s="19"/>
      <c r="H32" s="19"/>
      <c r="I32" s="19"/>
      <c r="J32" s="19"/>
    </row>
    <row r="33" spans="1:13" ht="21.75" customHeight="1">
      <c r="A33" s="3" t="s">
        <v>6</v>
      </c>
      <c r="B33" s="4"/>
      <c r="C33" s="3">
        <f>C13+C19+C22</f>
        <v>9203060</v>
      </c>
      <c r="D33" s="38">
        <f>SUM(D10:D32)</f>
        <v>9203060</v>
      </c>
      <c r="E33" s="5">
        <f aca="true" t="shared" si="0" ref="E33:J33">SUM(E11:E32)</f>
        <v>39999024.7</v>
      </c>
      <c r="F33" s="5">
        <f t="shared" si="0"/>
        <v>37836847.18</v>
      </c>
      <c r="G33" s="5">
        <f t="shared" si="0"/>
        <v>25118000</v>
      </c>
      <c r="H33" s="5">
        <f t="shared" si="0"/>
        <v>24331891.17</v>
      </c>
      <c r="I33" s="5">
        <f t="shared" si="0"/>
        <v>74320084.7</v>
      </c>
      <c r="J33" s="5">
        <f t="shared" si="0"/>
        <v>71371798.35000001</v>
      </c>
      <c r="K33" s="22"/>
      <c r="L33" s="22"/>
      <c r="M33" s="22"/>
    </row>
    <row r="34" spans="1:11" ht="15">
      <c r="A34" s="3" t="s">
        <v>10</v>
      </c>
      <c r="B34" s="2"/>
      <c r="C34" s="1">
        <f>C19</f>
        <v>0</v>
      </c>
      <c r="D34" s="20">
        <f>D19</f>
        <v>0</v>
      </c>
      <c r="E34" s="20">
        <f>E19+E24</f>
        <v>21222600</v>
      </c>
      <c r="F34" s="20">
        <f>F19+F24</f>
        <v>19060422.48</v>
      </c>
      <c r="G34" s="25">
        <v>40700</v>
      </c>
      <c r="H34" s="20">
        <v>36242.3</v>
      </c>
      <c r="I34" s="20">
        <f>C34+E34+G34</f>
        <v>21263300</v>
      </c>
      <c r="J34" s="20">
        <f>D34+F34+H34</f>
        <v>19096664.78</v>
      </c>
      <c r="K34" s="22"/>
    </row>
    <row r="36" spans="1:11" ht="15.75">
      <c r="A36" s="29" t="s">
        <v>20</v>
      </c>
      <c r="B36" s="24"/>
      <c r="C36" s="24"/>
      <c r="D36" s="30" t="s">
        <v>42</v>
      </c>
      <c r="E36" s="24"/>
      <c r="K36" s="22"/>
    </row>
    <row r="38" spans="1:10" ht="15">
      <c r="A38" s="43"/>
      <c r="B38" s="43"/>
      <c r="C38" s="43"/>
      <c r="D38" s="43"/>
      <c r="E38" s="43"/>
      <c r="F38" s="43"/>
      <c r="G38" s="43"/>
      <c r="H38" s="43"/>
      <c r="I38" s="43"/>
      <c r="J38" s="43"/>
    </row>
  </sheetData>
  <sheetProtection/>
  <mergeCells count="52">
    <mergeCell ref="J25:J26"/>
    <mergeCell ref="B17:B18"/>
    <mergeCell ref="C17:C18"/>
    <mergeCell ref="D17:D18"/>
    <mergeCell ref="E17:E18"/>
    <mergeCell ref="F17:F18"/>
    <mergeCell ref="G20:G21"/>
    <mergeCell ref="H20:H21"/>
    <mergeCell ref="F25:F26"/>
    <mergeCell ref="G25:G26"/>
    <mergeCell ref="H25:H26"/>
    <mergeCell ref="I25:I26"/>
    <mergeCell ref="B25:B26"/>
    <mergeCell ref="C25:C26"/>
    <mergeCell ref="D25:D26"/>
    <mergeCell ref="E25:E26"/>
    <mergeCell ref="A17:A18"/>
    <mergeCell ref="A20:A21"/>
    <mergeCell ref="A25:A26"/>
    <mergeCell ref="I13:I14"/>
    <mergeCell ref="G17:G18"/>
    <mergeCell ref="H17:H18"/>
    <mergeCell ref="I17:I18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0:E21"/>
    <mergeCell ref="I7:J8"/>
    <mergeCell ref="C7:H7"/>
    <mergeCell ref="C8:D8"/>
    <mergeCell ref="E8:F8"/>
    <mergeCell ref="G8:H8"/>
    <mergeCell ref="H13:H14"/>
    <mergeCell ref="D13:D14"/>
    <mergeCell ref="J13:J14"/>
    <mergeCell ref="I20:I21"/>
    <mergeCell ref="F20:F21"/>
    <mergeCell ref="J20:J21"/>
    <mergeCell ref="A38:J38"/>
    <mergeCell ref="H1:L1"/>
    <mergeCell ref="A3:J3"/>
    <mergeCell ref="A4:J4"/>
    <mergeCell ref="B7:B9"/>
    <mergeCell ref="B20:B21"/>
    <mergeCell ref="C20:C21"/>
    <mergeCell ref="D20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2018-12-04T12:51:29Z</cp:lastPrinted>
  <dcterms:created xsi:type="dcterms:W3CDTF">2012-01-11T18:04:35Z</dcterms:created>
  <dcterms:modified xsi:type="dcterms:W3CDTF">2019-01-30T08:49:35Z</dcterms:modified>
  <cp:category/>
  <cp:version/>
  <cp:contentType/>
  <cp:contentStatus/>
</cp:coreProperties>
</file>