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G76" i="1"/>
  <c r="G107"/>
  <c r="G77"/>
  <c r="G38"/>
  <c r="H38" s="1"/>
  <c r="G35"/>
  <c r="G31"/>
  <c r="G16"/>
  <c r="G15"/>
  <c r="G14"/>
  <c r="E128"/>
  <c r="E143"/>
  <c r="D135"/>
  <c r="D138"/>
  <c r="E169"/>
  <c r="G143"/>
  <c r="G87"/>
  <c r="G88"/>
  <c r="E87"/>
  <c r="E88"/>
  <c r="E135"/>
  <c r="G59"/>
  <c r="G169"/>
  <c r="G154"/>
  <c r="F161"/>
  <c r="E161"/>
  <c r="E154"/>
  <c r="E139"/>
  <c r="E114"/>
  <c r="G92"/>
  <c r="F154"/>
  <c r="D154"/>
  <c r="F107"/>
  <c r="F105" s="1"/>
  <c r="G49"/>
  <c r="H49" s="1"/>
  <c r="G97"/>
  <c r="H97" s="1"/>
  <c r="E97"/>
  <c r="E29"/>
  <c r="H23"/>
  <c r="E92"/>
  <c r="D128"/>
  <c r="F136"/>
  <c r="F129" s="1"/>
  <c r="D136"/>
  <c r="D129"/>
  <c r="G81"/>
  <c r="G80" s="1"/>
  <c r="G44"/>
  <c r="G43" s="1"/>
  <c r="G42" s="1"/>
  <c r="G64"/>
  <c r="G63" s="1"/>
  <c r="G62" s="1"/>
  <c r="D161"/>
  <c r="E129"/>
  <c r="D107"/>
  <c r="D114"/>
  <c r="D112" s="1"/>
  <c r="E76"/>
  <c r="E81"/>
  <c r="E19"/>
  <c r="E18" s="1"/>
  <c r="E43"/>
  <c r="E42" s="1"/>
  <c r="E49"/>
  <c r="E52"/>
  <c r="E48"/>
  <c r="E59"/>
  <c r="E58"/>
  <c r="E13"/>
  <c r="E12" s="1"/>
  <c r="E33"/>
  <c r="E36"/>
  <c r="E64"/>
  <c r="E63" s="1"/>
  <c r="E90"/>
  <c r="E25"/>
  <c r="E24" s="1"/>
  <c r="E112"/>
  <c r="H112" s="1"/>
  <c r="E120"/>
  <c r="E118"/>
  <c r="E123"/>
  <c r="E122"/>
  <c r="E105"/>
  <c r="E108"/>
  <c r="E104" s="1"/>
  <c r="E141"/>
  <c r="E140" s="1"/>
  <c r="E145"/>
  <c r="E160"/>
  <c r="E168"/>
  <c r="F114"/>
  <c r="F112" s="1"/>
  <c r="F128"/>
  <c r="G112"/>
  <c r="G118"/>
  <c r="G122"/>
  <c r="G135"/>
  <c r="E130"/>
  <c r="E115"/>
  <c r="E125"/>
  <c r="E148"/>
  <c r="E151"/>
  <c r="E156"/>
  <c r="E155" s="1"/>
  <c r="E144" s="1"/>
  <c r="E165"/>
  <c r="E171"/>
  <c r="E78"/>
  <c r="E72"/>
  <c r="E74"/>
  <c r="E69"/>
  <c r="E84"/>
  <c r="E80" s="1"/>
  <c r="E40"/>
  <c r="E39" s="1"/>
  <c r="E55"/>
  <c r="E94"/>
  <c r="E93" s="1"/>
  <c r="D147"/>
  <c r="D145" s="1"/>
  <c r="F147"/>
  <c r="F110"/>
  <c r="F108" s="1"/>
  <c r="D110"/>
  <c r="D108"/>
  <c r="F115"/>
  <c r="D115"/>
  <c r="F118"/>
  <c r="D118"/>
  <c r="F122"/>
  <c r="D122"/>
  <c r="F125"/>
  <c r="D125"/>
  <c r="F130"/>
  <c r="D130"/>
  <c r="D105"/>
  <c r="D104" s="1"/>
  <c r="F145"/>
  <c r="F151"/>
  <c r="F156"/>
  <c r="F160"/>
  <c r="F155" s="1"/>
  <c r="F144" s="1"/>
  <c r="D151"/>
  <c r="D156"/>
  <c r="D160"/>
  <c r="D155" s="1"/>
  <c r="G160"/>
  <c r="G156"/>
  <c r="G130"/>
  <c r="G129" s="1"/>
  <c r="G171"/>
  <c r="H170"/>
  <c r="H169"/>
  <c r="G168"/>
  <c r="H168" s="1"/>
  <c r="G165"/>
  <c r="G151"/>
  <c r="G148"/>
  <c r="G145"/>
  <c r="H143"/>
  <c r="G141"/>
  <c r="G140" s="1"/>
  <c r="H135"/>
  <c r="G125"/>
  <c r="G115"/>
  <c r="H114"/>
  <c r="G108"/>
  <c r="H107"/>
  <c r="G105"/>
  <c r="H105" s="1"/>
  <c r="H99"/>
  <c r="G94"/>
  <c r="H92"/>
  <c r="G90"/>
  <c r="G84"/>
  <c r="H83"/>
  <c r="G78"/>
  <c r="H77"/>
  <c r="H76"/>
  <c r="G74"/>
  <c r="G72"/>
  <c r="G69"/>
  <c r="H66"/>
  <c r="H61"/>
  <c r="G55"/>
  <c r="H51"/>
  <c r="G40"/>
  <c r="H35"/>
  <c r="G33"/>
  <c r="H33" s="1"/>
  <c r="H31"/>
  <c r="G29"/>
  <c r="H29" s="1"/>
  <c r="H26"/>
  <c r="G25"/>
  <c r="H25" s="1"/>
  <c r="H22"/>
  <c r="H21"/>
  <c r="H20"/>
  <c r="G19"/>
  <c r="G18" s="1"/>
  <c r="H16"/>
  <c r="H15"/>
  <c r="H14"/>
  <c r="G13"/>
  <c r="H13" s="1"/>
  <c r="G39"/>
  <c r="E47"/>
  <c r="G48"/>
  <c r="H48" s="1"/>
  <c r="H64"/>
  <c r="E32"/>
  <c r="E28"/>
  <c r="G24"/>
  <c r="G36" l="1"/>
  <c r="G32" s="1"/>
  <c r="G28" s="1"/>
  <c r="H28" s="1"/>
  <c r="E164"/>
  <c r="G58"/>
  <c r="H58" s="1"/>
  <c r="H59"/>
  <c r="G155"/>
  <c r="E71"/>
  <c r="F111"/>
  <c r="F104"/>
  <c r="F103" s="1"/>
  <c r="F102" s="1"/>
  <c r="F10" s="1"/>
  <c r="H24"/>
  <c r="D111"/>
  <c r="E111"/>
  <c r="G71"/>
  <c r="H71" s="1"/>
  <c r="G144"/>
  <c r="H155"/>
  <c r="H160"/>
  <c r="H144"/>
  <c r="D144"/>
  <c r="G68"/>
  <c r="G47"/>
  <c r="H47" s="1"/>
  <c r="G164"/>
  <c r="H164" s="1"/>
  <c r="H141"/>
  <c r="E103"/>
  <c r="E102" s="1"/>
  <c r="G93"/>
  <c r="H93" s="1"/>
  <c r="H36"/>
  <c r="H81"/>
  <c r="H80"/>
  <c r="H140"/>
  <c r="G104"/>
  <c r="H90"/>
  <c r="H87"/>
  <c r="G12"/>
  <c r="H12" s="1"/>
  <c r="H19"/>
  <c r="H18"/>
  <c r="H129"/>
  <c r="G111"/>
  <c r="H104"/>
  <c r="E62"/>
  <c r="H62" s="1"/>
  <c r="H63"/>
  <c r="E68"/>
  <c r="H32" l="1"/>
  <c r="D103"/>
  <c r="D102" s="1"/>
  <c r="D10" s="1"/>
  <c r="E11"/>
  <c r="G11"/>
  <c r="H11" s="1"/>
  <c r="E10"/>
  <c r="H68"/>
  <c r="H111"/>
  <c r="G103"/>
  <c r="G102" l="1"/>
  <c r="H103"/>
  <c r="H102" l="1"/>
  <c r="G10"/>
  <c r="H10" s="1"/>
</calcChain>
</file>

<file path=xl/sharedStrings.xml><?xml version="1.0" encoding="utf-8"?>
<sst xmlns="http://schemas.openxmlformats.org/spreadsheetml/2006/main" count="457" uniqueCount="439">
  <si>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</si>
  <si>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</si>
  <si>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</si>
  <si>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</si>
  <si>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</si>
  <si>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</si>
  <si>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</si>
  <si>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</si>
  <si>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</si>
  <si>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</si>
  <si>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</si>
  <si>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</si>
  <si>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</si>
  <si>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</si>
  <si>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</si>
  <si>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</si>
  <si>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</si>
  <si>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</si>
  <si>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</si>
  <si>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</si>
  <si>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</si>
  <si>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</si>
  <si>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</si>
  <si>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</si>
  <si>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</si>
  <si>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</si>
  <si>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</si>
  <si>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</si>
  <si>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</si>
  <si>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</si>
  <si>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</si>
  <si>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</si>
  <si>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</si>
  <si>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</si>
  <si>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</si>
  <si>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</si>
  <si>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</si>
  <si>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</si>
  <si>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</si>
  <si>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</si>
  <si>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</si>
  <si>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</si>
  <si>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</si>
  <si>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</si>
  <si>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</si>
  <si>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</si>
  <si>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</si>
  <si>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</si>
  <si>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</si>
  <si>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</si>
  <si>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</si>
  <si>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</si>
  <si>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</si>
  <si>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</si>
  <si>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</si>
  <si>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</si>
  <si>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</si>
  <si>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</si>
  <si>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</si>
  <si>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</si>
  <si>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</si>
  <si>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</si>
  <si>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</si>
  <si>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</si>
  <si>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</si>
  <si>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</si>
  <si>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</si>
  <si>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</si>
  <si>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</si>
  <si>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</si>
  <si>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</si>
  <si>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</si>
  <si>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</si>
  <si>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</si>
  <si>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</si>
  <si>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</si>
  <si>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</si>
  <si>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</si>
  <si>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</si>
  <si>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</si>
  <si>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</si>
  <si>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</si>
  <si>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</si>
  <si>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</si>
  <si>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</si>
  <si>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</si>
  <si>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</si>
  <si>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</si>
  <si>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</si>
  <si>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</si>
  <si>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</si>
  <si>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</si>
  <si>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</si>
  <si>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</si>
  <si>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</si>
  <si>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</si>
  <si>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</si>
  <si>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</si>
  <si>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</si>
  <si>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</si>
  <si>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</si>
  <si>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</si>
  <si>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</si>
  <si>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</si>
  <si>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</si>
  <si>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</si>
  <si>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</si>
  <si>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</si>
  <si>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</si>
  <si>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</si>
  <si>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</si>
  <si>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</si>
  <si>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</si>
  <si>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</si>
  <si>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</si>
  <si>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</si>
  <si>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</si>
  <si>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</si>
  <si>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</si>
  <si>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</si>
  <si>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</si>
  <si>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</si>
  <si>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</si>
  <si>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</si>
  <si>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</si>
  <si>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</si>
  <si>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</si>
  <si>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</si>
  <si>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</si>
  <si>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</si>
  <si>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</si>
  <si>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</si>
  <si>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</si>
  <si>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</si>
  <si>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</si>
  <si>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</si>
  <si>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</si>
  <si>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</si>
  <si>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</si>
  <si>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</si>
  <si>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</si>
  <si>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</si>
  <si>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</si>
  <si>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</si>
  <si>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</si>
  <si>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</si>
  <si>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</si>
  <si>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</si>
  <si>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</si>
  <si>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</si>
  <si>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</si>
  <si>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</si>
  <si>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</si>
  <si>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</si>
  <si>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</si>
  <si>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</si>
  <si>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</si>
  <si>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</si>
  <si>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</si>
  <si>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</si>
  <si>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</si>
  <si>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</si>
  <si>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</si>
  <si>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</si>
  <si>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</si>
  <si>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</si>
  <si>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</si>
  <si>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</si>
  <si>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</si>
  <si>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</si>
  <si>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</si>
  <si>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</si>
  <si>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</si>
  <si>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</si>
  <si>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</si>
  <si>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</si>
  <si>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</si>
  <si>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</si>
  <si>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</si>
  <si>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</si>
  <si>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</si>
  <si>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</si>
  <si>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</si>
  <si>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</si>
  <si>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</si>
  <si>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</si>
  <si>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</si>
  <si>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</si>
  <si>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</si>
  <si>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</si>
  <si>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</si>
  <si>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</si>
  <si>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</si>
  <si>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</si>
  <si>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</si>
  <si>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</si>
  <si>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</si>
  <si>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</si>
  <si>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</si>
  <si>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</si>
  <si>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</si>
  <si>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</si>
  <si>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</si>
  <si>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</si>
  <si>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</si>
  <si>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</si>
  <si>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</si>
  <si>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</si>
  <si>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</si>
  <si>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</si>
  <si>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</si>
  <si>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</si>
  <si>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</si>
  <si>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</si>
  <si>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</si>
  <si>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</si>
  <si>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</si>
  <si>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</si>
  <si>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</si>
  <si>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</si>
  <si>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</si>
  <si>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</si>
  <si>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</si>
  <si>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</si>
  <si>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</si>
  <si>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</si>
  <si>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</si>
  <si>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</si>
  <si>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</si>
  <si>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</si>
  <si>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</si>
  <si>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</si>
  <si>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</si>
  <si>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</si>
  <si>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</si>
  <si>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</si>
  <si>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</si>
  <si>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</si>
  <si>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</si>
  <si>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</si>
  <si>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</si>
  <si>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</si>
  <si>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</si>
  <si>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</si>
  <si>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</si>
  <si>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</si>
  <si>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</si>
  <si>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</si>
  <si>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</si>
  <si>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</si>
  <si>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</si>
  <si>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</si>
  <si>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</si>
  <si>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</si>
  <si>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</si>
  <si>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</si>
  <si>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</si>
  <si>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</si>
  <si>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</si>
  <si>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</si>
  <si>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</si>
  <si>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</si>
  <si>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</si>
  <si>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</si>
  <si>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</si>
  <si>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</si>
  <si>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</si>
  <si>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</si>
  <si>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</si>
  <si>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</si>
  <si>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</si>
  <si>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</si>
  <si>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</si>
  <si>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</si>
  <si>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</si>
  <si>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</si>
  <si>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</si>
  <si>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</si>
  <si>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</si>
  <si>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</si>
  <si>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</si>
  <si>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</si>
  <si>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</si>
  <si>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</si>
  <si>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</si>
  <si>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</si>
  <si>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</si>
  <si>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</si>
  <si>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</si>
  <si>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</si>
  <si>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</si>
  <si>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</si>
  <si>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</si>
  <si>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</si>
  <si>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</si>
  <si>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</si>
  <si>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</si>
  <si>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</si>
  <si>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</si>
  <si>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</si>
  <si>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</si>
  <si>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</si>
  <si>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</si>
  <si>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</si>
  <si>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</si>
  <si>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</si>
  <si>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</si>
  <si>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</si>
  <si>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</si>
  <si>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</si>
  <si>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</si>
  <si>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</si>
  <si>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</si>
  <si>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</si>
  <si>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</si>
  <si>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</si>
  <si>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</si>
  <si>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</si>
  <si>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</si>
  <si>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</si>
  <si>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</si>
  <si>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</si>
  <si>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</si>
  <si>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</si>
  <si>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</si>
  <si>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</si>
  <si>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</si>
  <si>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</si>
  <si>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</si>
  <si>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</si>
  <si>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</si>
  <si>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</si>
  <si>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</si>
  <si>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</si>
  <si>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</si>
  <si>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</si>
  <si>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</si>
  <si>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</si>
  <si>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</si>
  <si>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</si>
  <si>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</si>
  <si>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</si>
  <si>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</si>
  <si>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</si>
  <si>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</si>
  <si>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</si>
  <si>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</si>
  <si>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</si>
  <si>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</si>
  <si>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</si>
  <si>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</si>
  <si>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</si>
  <si>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</si>
  <si>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</si>
  <si>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</si>
  <si>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</si>
  <si>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</si>
  <si>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</si>
  <si>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</si>
  <si>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</si>
  <si>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</si>
  <si>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</si>
  <si>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</si>
  <si>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</si>
  <si>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</si>
  <si>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</si>
  <si>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</si>
  <si>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</si>
  <si>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</si>
  <si>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</si>
  <si>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</si>
  <si>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</si>
  <si>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</si>
  <si>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</si>
  <si>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</si>
  <si>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</si>
  <si>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</si>
  <si>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</si>
  <si>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</si>
  <si>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</si>
  <si>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</si>
  <si>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</si>
  <si>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</si>
  <si>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</si>
  <si>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</si>
  <si>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</si>
  <si>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</si>
  <si>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</si>
  <si>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</si>
  <si>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</si>
  <si>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</si>
  <si>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</si>
  <si>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</si>
  <si>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</si>
  <si>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</si>
  <si>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</si>
  <si>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</si>
  <si>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</si>
  <si>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</si>
  <si>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</si>
  <si>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</si>
  <si>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</si>
  <si>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</si>
  <si>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</si>
  <si>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</si>
  <si>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</si>
  <si>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</si>
  <si>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</si>
  <si>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</si>
  <si>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</si>
  <si>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</si>
  <si>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</si>
  <si>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</si>
  <si>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</si>
  <si>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</si>
  <si>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</si>
  <si>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</si>
  <si>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</si>
  <si>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</si>
  <si>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</si>
  <si>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</si>
  <si>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</si>
  <si>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</si>
  <si>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</si>
  <si>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</si>
  <si>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</si>
  <si>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</si>
  <si>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</si>
  <si>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</si>
  <si>
    <t>000  2  02  45160  13 0000  151</t>
  </si>
  <si>
    <t>000  2  02  25555  13  0000  151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</si>
  <si>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среды</t>
  </si>
  <si>
    <t>И.о. главы администрации</t>
  </si>
  <si>
    <t>Е.Л. Ягодкин</t>
  </si>
  <si>
    <t>Субсидия на кап. ремонт клуба</t>
  </si>
  <si>
    <t>000  1  16  00000  00  0000  140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</si>
  <si>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</si>
  <si>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000  1  16  33050  13  6000  140</t>
  </si>
  <si>
    <t>на 01.09.2018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</si>
</sst>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topLeftCell="A2" workbookViewId="0">
      <selection activeCell="H181" sqref="A1:H181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6" t="s">
        <v>220</v>
      </c>
      <c r="B4" s="56"/>
      <c r="C4" s="56"/>
      <c r="D4" s="56"/>
      <c r="E4" s="56"/>
      <c r="F4" s="56"/>
      <c r="G4" s="56"/>
      <c r="H4" s="56"/>
    </row>
    <row r="5" spans="1:12">
      <c r="A5" s="56" t="s">
        <v>247</v>
      </c>
      <c r="B5" s="56"/>
      <c r="C5" s="56"/>
      <c r="D5" s="56"/>
      <c r="E5" s="56"/>
      <c r="F5" s="56"/>
      <c r="G5" s="56"/>
      <c r="H5" s="56"/>
    </row>
    <row r="6" spans="1:12">
      <c r="A6" s="56" t="s">
        <v>438</v>
      </c>
      <c r="B6" s="57"/>
      <c r="C6" s="57"/>
      <c r="D6" s="57"/>
      <c r="E6" s="57"/>
      <c r="F6" s="57"/>
      <c r="G6" s="57"/>
      <c r="H6" s="57"/>
    </row>
    <row r="7" spans="1:12">
      <c r="A7" s="58" t="s">
        <v>373</v>
      </c>
      <c r="B7" s="59"/>
      <c r="C7" s="59"/>
      <c r="D7" s="59"/>
      <c r="E7" s="59"/>
      <c r="F7" s="59"/>
      <c r="G7" s="59"/>
      <c r="H7" s="59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D11+D102</f>
        <v>36947150.700000003</v>
      </c>
      <c r="E10" s="8">
        <f>E11+E102</f>
        <v>68975050.700000003</v>
      </c>
      <c r="F10" s="8">
        <f>F11+F102</f>
        <v>5104246.7</v>
      </c>
      <c r="G10" s="8">
        <f>G11+G102</f>
        <v>20393470.690000001</v>
      </c>
      <c r="H10" s="35">
        <f t="shared" ref="H10:H38" si="0">G10/E10*100</f>
        <v>29.566445378488137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E12+E18+E24+E28+E39+E42+E47+E62+E68+E87+E93</f>
        <v>21134000</v>
      </c>
      <c r="F11" s="20"/>
      <c r="G11" s="20">
        <f>G12+G18+G24+G28+G39+G42+G47+G62+G68+G87+G93</f>
        <v>15048187.99</v>
      </c>
      <c r="H11" s="35">
        <f t="shared" si="0"/>
        <v>71.203690687990914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3583520.1100000003</v>
      </c>
      <c r="H12" s="35">
        <f t="shared" si="0"/>
        <v>74.393193066223802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3583520.1100000003</v>
      </c>
      <c r="H13" s="35">
        <f t="shared" si="0"/>
        <v>74.393193066223802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3442237.63+43518.16+58354.87-3.36</f>
        <v>3544107.3000000003</v>
      </c>
      <c r="H14" s="35">
        <f t="shared" si="0"/>
        <v>73.712714226289521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4">
        <f>397.5+1.29+100</f>
        <v>498.79</v>
      </c>
      <c r="H15" s="35">
        <f t="shared" si="0"/>
        <v>49.878999999999998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38612.2+1.82+300</f>
        <v>38914.019999999997</v>
      </c>
      <c r="H16" s="35">
        <f t="shared" si="0"/>
        <v>486.42524999999989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882519.16</v>
      </c>
      <c r="H18" s="35">
        <f t="shared" si="0"/>
        <v>67.162797564687978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882519.16</v>
      </c>
      <c r="H19" s="35">
        <f t="shared" si="0"/>
        <v>67.162797564687978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v>385141.69</v>
      </c>
      <c r="H20" s="35">
        <f t="shared" si="0"/>
        <v>73.220853612167303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v>3299.96</v>
      </c>
      <c r="H21" s="35">
        <f t="shared" si="0"/>
        <v>82.498999999999995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v>583866.52</v>
      </c>
      <c r="H22" s="35">
        <f t="shared" si="0"/>
        <v>74.472770408163271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v>-89789.01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27540.5</v>
      </c>
      <c r="H24" s="35">
        <f t="shared" si="0"/>
        <v>131.14523809523811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27540.5</v>
      </c>
      <c r="H25" s="35">
        <f t="shared" si="0"/>
        <v>131.14523809523811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>
        <v>27540.5</v>
      </c>
      <c r="H26" s="35">
        <f t="shared" si="0"/>
        <v>131.14523809523811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8570906.0300000012</v>
      </c>
      <c r="H28" s="35">
        <f t="shared" si="0"/>
        <v>67.877611705076433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32968.720000000001</v>
      </c>
      <c r="H29" s="35">
        <f t="shared" si="0"/>
        <v>7.6850163170163173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28078.8+4917.92-28</f>
        <v>32968.720000000001</v>
      </c>
      <c r="H31" s="35">
        <f t="shared" si="0"/>
        <v>7.6850163170163173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8537937.3100000005</v>
      </c>
      <c r="H32" s="35">
        <f t="shared" si="0"/>
        <v>69.99456722413511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7771166.1200000001</v>
      </c>
      <c r="H33" s="35">
        <f t="shared" si="0"/>
        <v>84.067136737343134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7496524.44+267850.96+6790.72</f>
        <v>7771166.1200000001</v>
      </c>
      <c r="H35" s="35">
        <f t="shared" si="0"/>
        <v>84.067136737343134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766771.19</v>
      </c>
      <c r="H36" s="35">
        <f t="shared" si="0"/>
        <v>25.957047731888959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749306.96+17464.23</f>
        <v>766771.19</v>
      </c>
      <c r="H38" s="35">
        <f t="shared" si="0"/>
        <v>25.957047731888959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1394919.77</v>
      </c>
      <c r="H47" s="35">
        <f t="shared" ref="H47:H71" si="1">G47/E47*100</f>
        <v>79.032281586402263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1013994.07</v>
      </c>
      <c r="H48" s="35">
        <f t="shared" si="1"/>
        <v>88.946848245614035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1013994.07</v>
      </c>
      <c r="H49" s="35">
        <f t="shared" si="1"/>
        <v>88.946848245614035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v>1013994.07</v>
      </c>
      <c r="H51" s="35">
        <f t="shared" si="1"/>
        <v>88.946848245614035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380925.7</v>
      </c>
      <c r="H58" s="35">
        <f t="shared" si="1"/>
        <v>60.948112000000002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380925.7</v>
      </c>
      <c r="H59" s="35">
        <f t="shared" si="1"/>
        <v>60.948112000000002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v>380925.7</v>
      </c>
      <c r="H61" s="35">
        <f t="shared" si="1"/>
        <v>60.948112000000002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13489</v>
      </c>
      <c r="H62" s="35">
        <f t="shared" si="1"/>
        <v>29.975555555555555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13489</v>
      </c>
      <c r="H63" s="35">
        <f t="shared" si="1"/>
        <v>29.975555555555555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13489</v>
      </c>
      <c r="H64" s="35">
        <f t="shared" si="1"/>
        <v>29.975555555555555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>
        <v>13489</v>
      </c>
      <c r="H66" s="35">
        <f t="shared" si="1"/>
        <v>29.975555555555555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G80+G71</f>
        <v>402590.32</v>
      </c>
      <c r="H68" s="35">
        <f t="shared" si="1"/>
        <v>161.03612799999999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268784.58</v>
      </c>
      <c r="H71" s="35">
        <f t="shared" si="1"/>
        <v>134.39229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f>G77</f>
        <v>268784.58</v>
      </c>
      <c r="H76" s="35">
        <f t="shared" ref="H76:H107" si="2">G76/E76*100</f>
        <v>134.39229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>
        <f>268784.58</f>
        <v>268784.58</v>
      </c>
      <c r="H77" s="35">
        <f t="shared" si="2"/>
        <v>134.39229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</f>
        <v>133805.74</v>
      </c>
      <c r="H80" s="35">
        <f t="shared" si="2"/>
        <v>267.61147999999997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133805.74</v>
      </c>
      <c r="H81" s="35">
        <f t="shared" si="2"/>
        <v>267.61147999999997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v>133805.74</v>
      </c>
      <c r="H83" s="35">
        <f t="shared" si="2"/>
        <v>267.61147999999997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E88+E90</f>
        <v>25000</v>
      </c>
      <c r="F87" s="12"/>
      <c r="G87" s="12">
        <f>G88+G90</f>
        <v>9480</v>
      </c>
      <c r="H87" s="35">
        <f t="shared" si="2"/>
        <v>37.92</v>
      </c>
    </row>
    <row r="88" spans="1:8" s="13" customFormat="1" ht="45" customHeight="1">
      <c r="A88" s="39"/>
      <c r="B88" s="14" t="s">
        <v>435</v>
      </c>
      <c r="C88" s="15" t="s">
        <v>179</v>
      </c>
      <c r="D88" s="15"/>
      <c r="E88" s="16">
        <f>E89</f>
        <v>0</v>
      </c>
      <c r="F88" s="16"/>
      <c r="G88" s="16">
        <f>G89</f>
        <v>3000</v>
      </c>
      <c r="H88" s="35"/>
    </row>
    <row r="89" spans="1:8" s="13" customFormat="1" ht="94.5" customHeight="1">
      <c r="A89" s="50"/>
      <c r="B89" s="53" t="s">
        <v>437</v>
      </c>
      <c r="C89" s="49" t="s">
        <v>436</v>
      </c>
      <c r="D89" s="51"/>
      <c r="E89" s="52"/>
      <c r="F89" s="52"/>
      <c r="G89" s="54">
        <v>3000</v>
      </c>
      <c r="H89" s="35"/>
    </row>
    <row r="90" spans="1:8" s="17" customFormat="1" ht="47.45" customHeight="1">
      <c r="A90" s="39" t="s">
        <v>301</v>
      </c>
      <c r="B90" s="14" t="s">
        <v>178</v>
      </c>
      <c r="C90" s="15" t="s">
        <v>179</v>
      </c>
      <c r="D90" s="15"/>
      <c r="E90" s="16">
        <f>E91+E92</f>
        <v>25000</v>
      </c>
      <c r="F90" s="16"/>
      <c r="G90" s="16">
        <f>G91+G92</f>
        <v>6480</v>
      </c>
      <c r="H90" s="35">
        <f t="shared" si="2"/>
        <v>25.919999999999998</v>
      </c>
    </row>
    <row r="91" spans="1:8" ht="56.45" customHeight="1">
      <c r="A91" s="40" t="s">
        <v>302</v>
      </c>
      <c r="B91" s="3" t="s">
        <v>180</v>
      </c>
      <c r="C91" s="2" t="s">
        <v>181</v>
      </c>
      <c r="D91" s="2"/>
      <c r="E91" s="3"/>
      <c r="F91" s="3"/>
      <c r="G91" s="3"/>
      <c r="H91" s="35"/>
    </row>
    <row r="92" spans="1:8" ht="61.9" customHeight="1">
      <c r="A92" s="40" t="s">
        <v>303</v>
      </c>
      <c r="B92" s="3" t="s">
        <v>182</v>
      </c>
      <c r="C92" s="2" t="s">
        <v>183</v>
      </c>
      <c r="D92" s="2"/>
      <c r="E92" s="4">
        <f>30000-5000</f>
        <v>25000</v>
      </c>
      <c r="F92" s="4"/>
      <c r="G92" s="4">
        <f>6480</f>
        <v>6480</v>
      </c>
      <c r="H92" s="35">
        <f t="shared" si="2"/>
        <v>25.919999999999998</v>
      </c>
    </row>
    <row r="93" spans="1:8" s="13" customFormat="1" ht="25.15" customHeight="1">
      <c r="A93" s="36" t="s">
        <v>304</v>
      </c>
      <c r="B93" s="10" t="s">
        <v>184</v>
      </c>
      <c r="C93" s="11" t="s">
        <v>185</v>
      </c>
      <c r="D93" s="11"/>
      <c r="E93" s="12">
        <f>E94+E97</f>
        <v>270000</v>
      </c>
      <c r="F93" s="12"/>
      <c r="G93" s="12">
        <f>G94+G97</f>
        <v>163223.09999999998</v>
      </c>
      <c r="H93" s="35">
        <f t="shared" si="2"/>
        <v>60.452999999999989</v>
      </c>
    </row>
    <row r="94" spans="1:8" s="17" customFormat="1" ht="24.6" customHeight="1">
      <c r="A94" s="39" t="s">
        <v>305</v>
      </c>
      <c r="B94" s="14" t="s">
        <v>186</v>
      </c>
      <c r="C94" s="15" t="s">
        <v>187</v>
      </c>
      <c r="D94" s="15"/>
      <c r="E94" s="29">
        <f>E95+E96</f>
        <v>0</v>
      </c>
      <c r="F94" s="29"/>
      <c r="G94" s="29">
        <f>G95+G96</f>
        <v>0</v>
      </c>
      <c r="H94" s="35"/>
    </row>
    <row r="95" spans="1:8" ht="37.9" customHeight="1">
      <c r="A95" s="40" t="s">
        <v>306</v>
      </c>
      <c r="B95" s="3" t="s">
        <v>188</v>
      </c>
      <c r="C95" s="2" t="s">
        <v>189</v>
      </c>
      <c r="D95" s="2"/>
      <c r="E95" s="3"/>
      <c r="F95" s="3"/>
      <c r="G95" s="3"/>
      <c r="H95" s="35"/>
    </row>
    <row r="96" spans="1:8" ht="40.9" customHeight="1">
      <c r="A96" s="40" t="s">
        <v>307</v>
      </c>
      <c r="B96" s="3" t="s">
        <v>32</v>
      </c>
      <c r="C96" s="2" t="s">
        <v>33</v>
      </c>
      <c r="D96" s="2"/>
      <c r="E96" s="3"/>
      <c r="F96" s="3"/>
      <c r="G96" s="3"/>
      <c r="H96" s="35"/>
    </row>
    <row r="97" spans="1:8" s="17" customFormat="1" ht="22.5" customHeight="1">
      <c r="A97" s="39" t="s">
        <v>308</v>
      </c>
      <c r="B97" s="14" t="s">
        <v>190</v>
      </c>
      <c r="C97" s="15" t="s">
        <v>191</v>
      </c>
      <c r="D97" s="15"/>
      <c r="E97" s="16">
        <f>E99+E100+E101</f>
        <v>270000</v>
      </c>
      <c r="F97" s="16"/>
      <c r="G97" s="16">
        <f>G99+G100+G101</f>
        <v>163223.09999999998</v>
      </c>
      <c r="H97" s="35">
        <f t="shared" si="2"/>
        <v>60.452999999999989</v>
      </c>
    </row>
    <row r="98" spans="1:8" ht="30.6" customHeight="1">
      <c r="A98" s="40" t="s">
        <v>309</v>
      </c>
      <c r="B98" s="3" t="s">
        <v>192</v>
      </c>
      <c r="C98" s="2" t="s">
        <v>193</v>
      </c>
      <c r="D98" s="2"/>
      <c r="E98" s="3"/>
      <c r="F98" s="3"/>
      <c r="G98" s="3"/>
      <c r="H98" s="35"/>
    </row>
    <row r="99" spans="1:8" ht="36.75" customHeight="1">
      <c r="A99" s="40" t="s">
        <v>310</v>
      </c>
      <c r="B99" s="3" t="s">
        <v>395</v>
      </c>
      <c r="C99" s="2" t="s">
        <v>398</v>
      </c>
      <c r="D99" s="2"/>
      <c r="E99" s="4">
        <v>110000</v>
      </c>
      <c r="F99" s="4"/>
      <c r="G99" s="4">
        <v>55667.3</v>
      </c>
      <c r="H99" s="35">
        <f t="shared" si="2"/>
        <v>50.606636363636369</v>
      </c>
    </row>
    <row r="100" spans="1:8" ht="39" customHeight="1">
      <c r="A100" s="40" t="s">
        <v>393</v>
      </c>
      <c r="B100" s="3" t="s">
        <v>396</v>
      </c>
      <c r="C100" s="2" t="s">
        <v>397</v>
      </c>
      <c r="D100" s="2"/>
      <c r="E100" s="4">
        <v>10000</v>
      </c>
      <c r="F100" s="4"/>
      <c r="G100" s="4">
        <v>41544.01</v>
      </c>
      <c r="H100" s="35"/>
    </row>
    <row r="101" spans="1:8" ht="48.75" customHeight="1">
      <c r="A101" s="40" t="s">
        <v>394</v>
      </c>
      <c r="B101" s="3" t="s">
        <v>380</v>
      </c>
      <c r="C101" s="2" t="s">
        <v>399</v>
      </c>
      <c r="D101" s="2"/>
      <c r="E101" s="4">
        <v>150000</v>
      </c>
      <c r="F101" s="4"/>
      <c r="G101" s="4">
        <v>66011.789999999994</v>
      </c>
      <c r="H101" s="35"/>
    </row>
    <row r="102" spans="1:8" s="13" customFormat="1" ht="31.9" customHeight="1">
      <c r="A102" s="36" t="s">
        <v>311</v>
      </c>
      <c r="B102" s="10" t="s">
        <v>194</v>
      </c>
      <c r="C102" s="11" t="s">
        <v>195</v>
      </c>
      <c r="D102" s="12">
        <f>D103+D164+D171</f>
        <v>36947150.700000003</v>
      </c>
      <c r="E102" s="12">
        <f>E103+E164+E171</f>
        <v>47841050.700000003</v>
      </c>
      <c r="F102" s="12">
        <f>F103+F164+F171</f>
        <v>5104246.7</v>
      </c>
      <c r="G102" s="12">
        <f>G103+G164+G171</f>
        <v>5345282.7</v>
      </c>
      <c r="H102" s="35">
        <f t="shared" si="2"/>
        <v>11.17300440059106</v>
      </c>
    </row>
    <row r="103" spans="1:8" s="13" customFormat="1" ht="47.45" customHeight="1">
      <c r="A103" s="36" t="s">
        <v>312</v>
      </c>
      <c r="B103" s="10" t="s">
        <v>196</v>
      </c>
      <c r="C103" s="11" t="s">
        <v>197</v>
      </c>
      <c r="D103" s="12">
        <f>D104+D111+D140+D144+D135</f>
        <v>36947150.700000003</v>
      </c>
      <c r="E103" s="12">
        <f>E104+E111+E140+E144</f>
        <v>47741050.700000003</v>
      </c>
      <c r="F103" s="12">
        <f>F104+F111+F140+F144</f>
        <v>5104246.7</v>
      </c>
      <c r="G103" s="12">
        <f>G104+G111+G140+G144</f>
        <v>5242246.7</v>
      </c>
      <c r="H103" s="35">
        <f t="shared" si="2"/>
        <v>10.980585100528589</v>
      </c>
    </row>
    <row r="104" spans="1:8" s="13" customFormat="1" ht="45" customHeight="1">
      <c r="A104" s="36" t="s">
        <v>313</v>
      </c>
      <c r="B104" s="10" t="s">
        <v>198</v>
      </c>
      <c r="C104" s="11" t="s">
        <v>199</v>
      </c>
      <c r="D104" s="12">
        <f>D105+D108</f>
        <v>834000</v>
      </c>
      <c r="E104" s="12">
        <f>E105+E108</f>
        <v>834000</v>
      </c>
      <c r="F104" s="12">
        <f>F105+F108</f>
        <v>555700</v>
      </c>
      <c r="G104" s="12">
        <f>G105+G108</f>
        <v>555700</v>
      </c>
      <c r="H104" s="35">
        <f t="shared" si="2"/>
        <v>66.630695443645081</v>
      </c>
    </row>
    <row r="105" spans="1:8" s="17" customFormat="1" ht="33" customHeight="1">
      <c r="A105" s="39" t="s">
        <v>372</v>
      </c>
      <c r="B105" s="14" t="s">
        <v>400</v>
      </c>
      <c r="C105" s="15" t="s">
        <v>200</v>
      </c>
      <c r="D105" s="16">
        <f>D106+D107</f>
        <v>834000</v>
      </c>
      <c r="E105" s="16">
        <f>E106+E107</f>
        <v>834000</v>
      </c>
      <c r="F105" s="16">
        <f>F106+F107</f>
        <v>555700</v>
      </c>
      <c r="G105" s="16">
        <f>G106+G107</f>
        <v>555700</v>
      </c>
      <c r="H105" s="35">
        <f t="shared" si="2"/>
        <v>66.630695443645081</v>
      </c>
    </row>
    <row r="106" spans="1:8" ht="42" customHeight="1">
      <c r="A106" s="40" t="s">
        <v>314</v>
      </c>
      <c r="B106" s="3" t="s">
        <v>382</v>
      </c>
      <c r="C106" s="2" t="s">
        <v>201</v>
      </c>
      <c r="D106" s="2"/>
      <c r="E106" s="3"/>
      <c r="F106" s="3"/>
      <c r="G106" s="3"/>
      <c r="H106" s="35"/>
    </row>
    <row r="107" spans="1:8" ht="41.45" customHeight="1">
      <c r="A107" s="40" t="s">
        <v>315</v>
      </c>
      <c r="B107" s="3" t="s">
        <v>381</v>
      </c>
      <c r="C107" s="2" t="s">
        <v>202</v>
      </c>
      <c r="D107" s="44">
        <f>E107</f>
        <v>834000</v>
      </c>
      <c r="E107" s="4">
        <v>834000</v>
      </c>
      <c r="F107" s="4">
        <f>G107</f>
        <v>555700</v>
      </c>
      <c r="G107" s="4">
        <f>416900+69400+69400</f>
        <v>555700</v>
      </c>
      <c r="H107" s="35">
        <f t="shared" si="2"/>
        <v>66.630695443645081</v>
      </c>
    </row>
    <row r="108" spans="1:8" s="17" customFormat="1" ht="42.6" customHeight="1">
      <c r="A108" s="39" t="s">
        <v>316</v>
      </c>
      <c r="B108" s="14" t="s">
        <v>203</v>
      </c>
      <c r="C108" s="15" t="s">
        <v>204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/>
    </row>
    <row r="109" spans="1:8" ht="44.45" customHeight="1">
      <c r="A109" s="40" t="s">
        <v>317</v>
      </c>
      <c r="B109" s="3" t="s">
        <v>205</v>
      </c>
      <c r="C109" s="2" t="s">
        <v>206</v>
      </c>
      <c r="D109" s="2"/>
      <c r="E109" s="3"/>
      <c r="F109" s="3"/>
      <c r="G109" s="3"/>
      <c r="H109" s="35"/>
    </row>
    <row r="110" spans="1:8" ht="46.9" customHeight="1">
      <c r="A110" s="40" t="s">
        <v>318</v>
      </c>
      <c r="B110" s="3" t="s">
        <v>207</v>
      </c>
      <c r="C110" s="2" t="s">
        <v>208</v>
      </c>
      <c r="D110" s="44">
        <f>E110</f>
        <v>0</v>
      </c>
      <c r="E110" s="4"/>
      <c r="F110" s="4">
        <f>G110</f>
        <v>0</v>
      </c>
      <c r="G110" s="4"/>
      <c r="H110" s="35"/>
    </row>
    <row r="111" spans="1:8" s="13" customFormat="1" ht="47.45" customHeight="1">
      <c r="A111" s="36" t="s">
        <v>319</v>
      </c>
      <c r="B111" s="10" t="s">
        <v>401</v>
      </c>
      <c r="C111" s="11" t="s">
        <v>209</v>
      </c>
      <c r="D111" s="12">
        <f>D112+D115+D118+D122+D125+D129+D128</f>
        <v>26028104</v>
      </c>
      <c r="E111" s="12">
        <f>E112+E115+E118+E122+E125+E129+E128+E139</f>
        <v>46633704</v>
      </c>
      <c r="F111" s="12">
        <f>F112+F115+F118+F122+F125+F129+F128</f>
        <v>4463500</v>
      </c>
      <c r="G111" s="12">
        <f>G112+G115+G118+G122+G125+G129+G128</f>
        <v>4463500</v>
      </c>
      <c r="H111" s="35">
        <f>G111/E111*100</f>
        <v>9.5714035496730006</v>
      </c>
    </row>
    <row r="112" spans="1:8" s="17" customFormat="1" ht="61.9" customHeight="1">
      <c r="A112" s="39" t="s">
        <v>320</v>
      </c>
      <c r="B112" s="14" t="s">
        <v>402</v>
      </c>
      <c r="C112" s="15" t="s">
        <v>210</v>
      </c>
      <c r="D112" s="16">
        <f>D113+D114</f>
        <v>18782300</v>
      </c>
      <c r="E112" s="16">
        <f>E113+E114</f>
        <v>18782300</v>
      </c>
      <c r="F112" s="16">
        <f>F113+F114</f>
        <v>0</v>
      </c>
      <c r="G112" s="16">
        <f>G113+G114</f>
        <v>0</v>
      </c>
      <c r="H112" s="35">
        <f>G112/E112*100</f>
        <v>0</v>
      </c>
    </row>
    <row r="113" spans="1:8" s="25" customFormat="1" ht="55.9" customHeight="1">
      <c r="A113" s="41" t="s">
        <v>321</v>
      </c>
      <c r="B113" s="3" t="s">
        <v>403</v>
      </c>
      <c r="C113" s="23" t="s">
        <v>244</v>
      </c>
      <c r="D113" s="23"/>
      <c r="E113" s="24"/>
      <c r="F113" s="24"/>
      <c r="G113" s="24"/>
      <c r="H113" s="35"/>
    </row>
    <row r="114" spans="1:8" ht="60" customHeight="1">
      <c r="A114" s="40" t="s">
        <v>322</v>
      </c>
      <c r="B114" s="3" t="s">
        <v>404</v>
      </c>
      <c r="C114" s="2" t="s">
        <v>211</v>
      </c>
      <c r="D114" s="44">
        <f>E114</f>
        <v>18782300</v>
      </c>
      <c r="E114" s="4">
        <f>16059000+2723300</f>
        <v>18782300</v>
      </c>
      <c r="F114" s="4">
        <f>G114</f>
        <v>0</v>
      </c>
      <c r="G114" s="4"/>
      <c r="H114" s="35">
        <f>G114/E114*100</f>
        <v>0</v>
      </c>
    </row>
    <row r="115" spans="1:8" s="17" customFormat="1" ht="83.45" customHeight="1">
      <c r="A115" s="39" t="s">
        <v>323</v>
      </c>
      <c r="B115" s="14" t="s">
        <v>405</v>
      </c>
      <c r="C115" s="15" t="s">
        <v>34</v>
      </c>
      <c r="D115" s="16">
        <f>D116+D117</f>
        <v>0</v>
      </c>
      <c r="E115" s="16">
        <f>E116+E117</f>
        <v>0</v>
      </c>
      <c r="F115" s="16">
        <f>F116+F117</f>
        <v>0</v>
      </c>
      <c r="G115" s="16">
        <f>G116+G117</f>
        <v>0</v>
      </c>
      <c r="H115" s="35"/>
    </row>
    <row r="116" spans="1:8" ht="83.45" customHeight="1">
      <c r="A116" s="40" t="s">
        <v>252</v>
      </c>
      <c r="B116" s="3" t="s">
        <v>406</v>
      </c>
      <c r="C116" s="23" t="s">
        <v>35</v>
      </c>
      <c r="D116" s="23"/>
      <c r="E116" s="4"/>
      <c r="F116" s="4"/>
      <c r="G116" s="4"/>
      <c r="H116" s="35"/>
    </row>
    <row r="117" spans="1:8" ht="85.9" customHeight="1">
      <c r="A117" s="40" t="s">
        <v>324</v>
      </c>
      <c r="B117" s="3" t="s">
        <v>407</v>
      </c>
      <c r="C117" s="23" t="s">
        <v>36</v>
      </c>
      <c r="D117" s="23"/>
      <c r="E117" s="4"/>
      <c r="F117" s="4"/>
      <c r="G117" s="4"/>
      <c r="H117" s="35"/>
    </row>
    <row r="118" spans="1:8" s="17" customFormat="1" ht="150.6" customHeight="1">
      <c r="A118" s="39" t="s">
        <v>325</v>
      </c>
      <c r="B118" s="14" t="s">
        <v>408</v>
      </c>
      <c r="C118" s="15" t="s">
        <v>37</v>
      </c>
      <c r="D118" s="16">
        <f>D119+D120</f>
        <v>0</v>
      </c>
      <c r="E118" s="16">
        <f>E119+E120</f>
        <v>0</v>
      </c>
      <c r="F118" s="16">
        <f>F119+F120</f>
        <v>0</v>
      </c>
      <c r="G118" s="16">
        <f>G119+G120</f>
        <v>0</v>
      </c>
      <c r="H118" s="35"/>
    </row>
    <row r="119" spans="1:8" ht="153.6" customHeight="1">
      <c r="A119" s="40" t="s">
        <v>326</v>
      </c>
      <c r="B119" s="22" t="s">
        <v>409</v>
      </c>
      <c r="C119" s="26" t="s">
        <v>38</v>
      </c>
      <c r="D119" s="26"/>
      <c r="E119" s="4"/>
      <c r="F119" s="4"/>
      <c r="G119" s="4"/>
      <c r="H119" s="35"/>
    </row>
    <row r="120" spans="1:8" ht="141" customHeight="1">
      <c r="A120" s="40" t="s">
        <v>327</v>
      </c>
      <c r="B120" s="22" t="s">
        <v>410</v>
      </c>
      <c r="C120" s="26" t="s">
        <v>39</v>
      </c>
      <c r="D120" s="26"/>
      <c r="E120" s="4">
        <f>E121</f>
        <v>0</v>
      </c>
      <c r="F120" s="4"/>
      <c r="G120" s="4"/>
      <c r="H120" s="35"/>
    </row>
    <row r="121" spans="1:8" ht="99.6" customHeight="1">
      <c r="A121" s="40" t="s">
        <v>328</v>
      </c>
      <c r="B121" s="22" t="s">
        <v>411</v>
      </c>
      <c r="C121" s="26" t="s">
        <v>40</v>
      </c>
      <c r="D121" s="26"/>
      <c r="E121" s="4"/>
      <c r="F121" s="4"/>
      <c r="G121" s="4"/>
      <c r="H121" s="35"/>
    </row>
    <row r="122" spans="1:8" s="17" customFormat="1" ht="114.6" customHeight="1">
      <c r="A122" s="39" t="s">
        <v>329</v>
      </c>
      <c r="B122" s="14" t="s">
        <v>412</v>
      </c>
      <c r="C122" s="27" t="s">
        <v>41</v>
      </c>
      <c r="D122" s="16">
        <f>D123</f>
        <v>0</v>
      </c>
      <c r="E122" s="16">
        <f>E123</f>
        <v>0</v>
      </c>
      <c r="F122" s="16">
        <f>F123</f>
        <v>0</v>
      </c>
      <c r="G122" s="16">
        <f>G123</f>
        <v>0</v>
      </c>
      <c r="H122" s="35"/>
    </row>
    <row r="123" spans="1:8" ht="113.45" customHeight="1">
      <c r="A123" s="40" t="s">
        <v>330</v>
      </c>
      <c r="B123" s="22" t="s">
        <v>413</v>
      </c>
      <c r="C123" s="26" t="s">
        <v>42</v>
      </c>
      <c r="D123" s="26"/>
      <c r="E123" s="4">
        <f>E124</f>
        <v>0</v>
      </c>
      <c r="F123" s="4"/>
      <c r="G123" s="4"/>
      <c r="H123" s="35"/>
    </row>
    <row r="124" spans="1:8" ht="69.599999999999994" customHeight="1">
      <c r="A124" s="40" t="s">
        <v>331</v>
      </c>
      <c r="B124" s="22" t="s">
        <v>414</v>
      </c>
      <c r="C124" s="26" t="s">
        <v>43</v>
      </c>
      <c r="D124" s="26"/>
      <c r="E124" s="4"/>
      <c r="F124" s="4"/>
      <c r="G124" s="4"/>
      <c r="H124" s="35"/>
    </row>
    <row r="125" spans="1:8" s="17" customFormat="1" ht="48.6" customHeight="1">
      <c r="A125" s="39" t="s">
        <v>332</v>
      </c>
      <c r="B125" s="14" t="s">
        <v>415</v>
      </c>
      <c r="C125" s="27" t="s">
        <v>44</v>
      </c>
      <c r="D125" s="16">
        <f>D126+D127</f>
        <v>0</v>
      </c>
      <c r="E125" s="16">
        <f>E126+E127</f>
        <v>0</v>
      </c>
      <c r="F125" s="16">
        <f>F126+F127</f>
        <v>0</v>
      </c>
      <c r="G125" s="16">
        <f>G126+G127</f>
        <v>0</v>
      </c>
      <c r="H125" s="35"/>
    </row>
    <row r="126" spans="1:8" ht="43.9" customHeight="1">
      <c r="A126" s="40" t="s">
        <v>333</v>
      </c>
      <c r="B126" s="22" t="s">
        <v>416</v>
      </c>
      <c r="C126" s="26" t="s">
        <v>45</v>
      </c>
      <c r="D126" s="26"/>
      <c r="E126" s="4"/>
      <c r="F126" s="4"/>
      <c r="G126" s="4"/>
      <c r="H126" s="35"/>
    </row>
    <row r="127" spans="1:8" ht="50.25" customHeight="1">
      <c r="A127" s="40" t="s">
        <v>334</v>
      </c>
      <c r="B127" s="22" t="s">
        <v>417</v>
      </c>
      <c r="C127" s="26" t="s">
        <v>46</v>
      </c>
      <c r="D127" s="26"/>
      <c r="E127" s="4"/>
      <c r="F127" s="4"/>
      <c r="G127" s="4"/>
      <c r="H127" s="35"/>
    </row>
    <row r="128" spans="1:8" ht="126" customHeight="1">
      <c r="A128" s="39" t="s">
        <v>378</v>
      </c>
      <c r="B128" s="14" t="s">
        <v>418</v>
      </c>
      <c r="C128" s="27" t="s">
        <v>379</v>
      </c>
      <c r="D128" s="47">
        <f>E128</f>
        <v>7245804</v>
      </c>
      <c r="E128" s="16">
        <f>4799500+1629044+849264-849264+817260</f>
        <v>7245804</v>
      </c>
      <c r="F128" s="16">
        <f>G128</f>
        <v>4463500</v>
      </c>
      <c r="G128" s="16">
        <v>4463500</v>
      </c>
      <c r="H128" s="48"/>
    </row>
    <row r="129" spans="1:10" s="17" customFormat="1" ht="27.75" customHeight="1">
      <c r="A129" s="39" t="s">
        <v>335</v>
      </c>
      <c r="B129" s="14" t="s">
        <v>387</v>
      </c>
      <c r="C129" s="15" t="s">
        <v>212</v>
      </c>
      <c r="D129" s="16">
        <f>D136</f>
        <v>0</v>
      </c>
      <c r="E129" s="16">
        <f>E135</f>
        <v>10000000</v>
      </c>
      <c r="F129" s="16">
        <f>F136</f>
        <v>0</v>
      </c>
      <c r="G129" s="16">
        <f>G130+G135</f>
        <v>0</v>
      </c>
      <c r="H129" s="35">
        <f>G129/E129*100</f>
        <v>0</v>
      </c>
    </row>
    <row r="130" spans="1:10" ht="25.5" customHeight="1">
      <c r="A130" s="40" t="s">
        <v>336</v>
      </c>
      <c r="B130" s="3" t="s">
        <v>388</v>
      </c>
      <c r="C130" s="2" t="s">
        <v>213</v>
      </c>
      <c r="D130" s="3">
        <f>D131+D132+D133+D134</f>
        <v>0</v>
      </c>
      <c r="E130" s="3">
        <f>E131+E132+E133+E134</f>
        <v>0</v>
      </c>
      <c r="F130" s="3">
        <f>F131+F132+F133+F134</f>
        <v>0</v>
      </c>
      <c r="G130" s="3">
        <f>G131+G132+G133+G134</f>
        <v>0</v>
      </c>
      <c r="H130" s="35"/>
    </row>
    <row r="131" spans="1:10" ht="18" customHeight="1">
      <c r="A131" s="40" t="s">
        <v>337</v>
      </c>
      <c r="B131" s="43"/>
      <c r="C131" s="42" t="s">
        <v>369</v>
      </c>
      <c r="D131" s="2"/>
      <c r="E131" s="3"/>
      <c r="F131" s="3"/>
      <c r="G131" s="3"/>
      <c r="H131" s="35"/>
    </row>
    <row r="132" spans="1:10" ht="18" customHeight="1">
      <c r="A132" s="40" t="s">
        <v>337</v>
      </c>
      <c r="B132" s="43"/>
      <c r="C132" s="42" t="s">
        <v>371</v>
      </c>
      <c r="D132" s="2"/>
      <c r="E132" s="3"/>
      <c r="F132" s="3"/>
      <c r="G132" s="3"/>
      <c r="H132" s="35"/>
    </row>
    <row r="133" spans="1:10" ht="18" customHeight="1">
      <c r="A133" s="40"/>
      <c r="B133" s="43"/>
      <c r="C133" s="42"/>
      <c r="D133" s="2"/>
      <c r="E133" s="3"/>
      <c r="F133" s="3"/>
      <c r="G133" s="3"/>
      <c r="H133" s="35"/>
    </row>
    <row r="134" spans="1:10" ht="18" customHeight="1">
      <c r="A134" s="40" t="s">
        <v>337</v>
      </c>
      <c r="B134" s="3"/>
      <c r="C134" s="2"/>
      <c r="D134" s="2"/>
      <c r="E134" s="3"/>
      <c r="F134" s="3"/>
      <c r="G134" s="3"/>
      <c r="H134" s="35"/>
    </row>
    <row r="135" spans="1:10" ht="27" customHeight="1">
      <c r="A135" s="40" t="s">
        <v>338</v>
      </c>
      <c r="B135" s="3" t="s">
        <v>389</v>
      </c>
      <c r="C135" s="2" t="s">
        <v>214</v>
      </c>
      <c r="D135" s="4">
        <f>E135</f>
        <v>10000000</v>
      </c>
      <c r="E135" s="4">
        <f>E138</f>
        <v>10000000</v>
      </c>
      <c r="F135" s="4"/>
      <c r="G135" s="4">
        <f>G136+G137+G138</f>
        <v>0</v>
      </c>
      <c r="H135" s="35">
        <f>G135/E135*100</f>
        <v>0</v>
      </c>
      <c r="J135" s="46"/>
    </row>
    <row r="136" spans="1:10" ht="19.149999999999999" customHeight="1">
      <c r="A136" s="40" t="s">
        <v>337</v>
      </c>
      <c r="B136" s="43"/>
      <c r="C136" s="42" t="s">
        <v>369</v>
      </c>
      <c r="D136" s="44">
        <f>E136</f>
        <v>0</v>
      </c>
      <c r="E136" s="4">
        <v>0</v>
      </c>
      <c r="F136" s="4">
        <f>G136</f>
        <v>0</v>
      </c>
      <c r="G136" s="4"/>
      <c r="H136" s="35"/>
    </row>
    <row r="137" spans="1:10" ht="51" customHeight="1">
      <c r="A137" s="40" t="s">
        <v>337</v>
      </c>
      <c r="B137" s="43"/>
      <c r="C137" s="42" t="s">
        <v>370</v>
      </c>
      <c r="D137" s="44"/>
      <c r="E137" s="4">
        <v>0</v>
      </c>
      <c r="F137" s="4"/>
      <c r="G137" s="4"/>
      <c r="H137" s="35"/>
      <c r="J137" s="46"/>
    </row>
    <row r="138" spans="1:10" ht="26.25" customHeight="1">
      <c r="A138" s="40" t="s">
        <v>337</v>
      </c>
      <c r="B138" s="43"/>
      <c r="C138" s="42" t="s">
        <v>434</v>
      </c>
      <c r="D138" s="44">
        <f>E138</f>
        <v>10000000</v>
      </c>
      <c r="E138" s="4">
        <v>10000000</v>
      </c>
      <c r="F138" s="4"/>
      <c r="G138" s="4"/>
      <c r="H138" s="35"/>
      <c r="J138" s="46"/>
    </row>
    <row r="139" spans="1:10" ht="75" customHeight="1">
      <c r="A139" s="40"/>
      <c r="B139" s="22" t="s">
        <v>430</v>
      </c>
      <c r="C139" s="26" t="s">
        <v>431</v>
      </c>
      <c r="D139" s="44"/>
      <c r="E139" s="4">
        <f>10605600</f>
        <v>10605600</v>
      </c>
      <c r="F139" s="4"/>
      <c r="G139" s="4"/>
      <c r="H139" s="35"/>
      <c r="J139" s="46"/>
    </row>
    <row r="140" spans="1:10" s="13" customFormat="1" ht="38.25">
      <c r="A140" s="36" t="s">
        <v>339</v>
      </c>
      <c r="B140" s="10" t="s">
        <v>386</v>
      </c>
      <c r="C140" s="11" t="s">
        <v>215</v>
      </c>
      <c r="D140" s="11"/>
      <c r="E140" s="12">
        <f>E141</f>
        <v>188300</v>
      </c>
      <c r="F140" s="12"/>
      <c r="G140" s="12">
        <f>G141</f>
        <v>138000</v>
      </c>
      <c r="H140" s="35">
        <f>G140/E140*100</f>
        <v>73.287307488050985</v>
      </c>
    </row>
    <row r="141" spans="1:10" s="17" customFormat="1" ht="53.45" customHeight="1">
      <c r="A141" s="39" t="s">
        <v>340</v>
      </c>
      <c r="B141" s="14" t="s">
        <v>385</v>
      </c>
      <c r="C141" s="15" t="s">
        <v>216</v>
      </c>
      <c r="D141" s="15"/>
      <c r="E141" s="16">
        <f>E142+E143</f>
        <v>188300</v>
      </c>
      <c r="F141" s="16"/>
      <c r="G141" s="16">
        <f>G142+G143</f>
        <v>138000</v>
      </c>
      <c r="H141" s="35">
        <f>G141/E141*100</f>
        <v>73.287307488050985</v>
      </c>
    </row>
    <row r="142" spans="1:10" ht="56.25" customHeight="1">
      <c r="A142" s="40" t="s">
        <v>341</v>
      </c>
      <c r="B142" s="3" t="s">
        <v>384</v>
      </c>
      <c r="C142" s="2" t="s">
        <v>217</v>
      </c>
      <c r="D142" s="2"/>
      <c r="E142" s="30"/>
      <c r="F142" s="30"/>
      <c r="G142" s="30"/>
      <c r="H142" s="35"/>
    </row>
    <row r="143" spans="1:10" ht="63.75">
      <c r="A143" s="40" t="s">
        <v>342</v>
      </c>
      <c r="B143" s="3" t="s">
        <v>383</v>
      </c>
      <c r="C143" s="2" t="s">
        <v>218</v>
      </c>
      <c r="D143" s="2"/>
      <c r="E143" s="4">
        <f>184100+4200</f>
        <v>188300</v>
      </c>
      <c r="F143" s="4"/>
      <c r="G143" s="4">
        <f>46000+46000+46000</f>
        <v>138000</v>
      </c>
      <c r="H143" s="35">
        <f>G143/E143*100</f>
        <v>73.287307488050985</v>
      </c>
    </row>
    <row r="144" spans="1:10" s="13" customFormat="1" ht="24.75" customHeight="1">
      <c r="A144" s="36" t="s">
        <v>343</v>
      </c>
      <c r="B144" s="10" t="s">
        <v>419</v>
      </c>
      <c r="C144" s="11" t="s">
        <v>219</v>
      </c>
      <c r="D144" s="12">
        <f>D145+D148+D151+D155+D154</f>
        <v>85046.7</v>
      </c>
      <c r="E144" s="12">
        <f>E145+E148+E151+E155+E154</f>
        <v>85046.7</v>
      </c>
      <c r="F144" s="12">
        <f>F154+F155</f>
        <v>85046.7</v>
      </c>
      <c r="G144" s="12">
        <f>G145+G148+G151+G155+G154</f>
        <v>85046.7</v>
      </c>
      <c r="H144" s="35">
        <f>G144/E144*100</f>
        <v>100</v>
      </c>
    </row>
    <row r="145" spans="1:8" s="17" customFormat="1" ht="86.45" customHeight="1">
      <c r="A145" s="39" t="s">
        <v>344</v>
      </c>
      <c r="B145" s="14" t="s">
        <v>420</v>
      </c>
      <c r="C145" s="15" t="s">
        <v>50</v>
      </c>
      <c r="D145" s="29">
        <f>D146+D147</f>
        <v>0</v>
      </c>
      <c r="E145" s="29">
        <f>E146+E147</f>
        <v>0</v>
      </c>
      <c r="F145" s="29">
        <f>F146+F147</f>
        <v>0</v>
      </c>
      <c r="G145" s="29">
        <f>G146+G147</f>
        <v>0</v>
      </c>
      <c r="H145" s="35"/>
    </row>
    <row r="146" spans="1:8" ht="79.150000000000006" customHeight="1">
      <c r="A146" s="40" t="s">
        <v>345</v>
      </c>
      <c r="B146" s="3" t="s">
        <v>421</v>
      </c>
      <c r="C146" s="2" t="s">
        <v>51</v>
      </c>
      <c r="D146" s="2"/>
      <c r="E146" s="30"/>
      <c r="F146" s="30"/>
      <c r="G146" s="30"/>
      <c r="H146" s="35"/>
    </row>
    <row r="147" spans="1:8" ht="82.9" customHeight="1">
      <c r="A147" s="40" t="s">
        <v>346</v>
      </c>
      <c r="B147" s="3" t="s">
        <v>422</v>
      </c>
      <c r="C147" s="2" t="s">
        <v>47</v>
      </c>
      <c r="D147" s="45">
        <f>E147</f>
        <v>0</v>
      </c>
      <c r="E147" s="30"/>
      <c r="F147" s="30">
        <f>G147</f>
        <v>0</v>
      </c>
      <c r="G147" s="30"/>
      <c r="H147" s="35"/>
    </row>
    <row r="148" spans="1:8" s="17" customFormat="1" ht="88.5" customHeight="1">
      <c r="A148" s="39" t="s">
        <v>347</v>
      </c>
      <c r="B148" s="14" t="s">
        <v>423</v>
      </c>
      <c r="C148" s="15" t="s">
        <v>52</v>
      </c>
      <c r="D148" s="15"/>
      <c r="E148" s="16">
        <f>E149+E150</f>
        <v>0</v>
      </c>
      <c r="F148" s="16"/>
      <c r="G148" s="16">
        <f>G149+G150</f>
        <v>0</v>
      </c>
      <c r="H148" s="35"/>
    </row>
    <row r="149" spans="1:8" ht="92.25" customHeight="1">
      <c r="A149" s="40" t="s">
        <v>348</v>
      </c>
      <c r="B149" s="3" t="s">
        <v>424</v>
      </c>
      <c r="C149" s="2" t="s">
        <v>0</v>
      </c>
      <c r="D149" s="2"/>
      <c r="E149" s="30"/>
      <c r="F149" s="30"/>
      <c r="G149" s="30"/>
      <c r="H149" s="35"/>
    </row>
    <row r="150" spans="1:8" ht="104.25" customHeight="1">
      <c r="A150" s="40" t="s">
        <v>349</v>
      </c>
      <c r="B150" s="3" t="s">
        <v>425</v>
      </c>
      <c r="C150" s="2" t="s">
        <v>1</v>
      </c>
      <c r="D150" s="2"/>
      <c r="E150" s="4"/>
      <c r="F150" s="4"/>
      <c r="G150" s="4"/>
      <c r="H150" s="35"/>
    </row>
    <row r="151" spans="1:8" s="17" customFormat="1" ht="90.6" customHeight="1">
      <c r="A151" s="39" t="s">
        <v>350</v>
      </c>
      <c r="B151" s="14" t="s">
        <v>426</v>
      </c>
      <c r="C151" s="15" t="s">
        <v>2</v>
      </c>
      <c r="D151" s="16">
        <f>D152+D153</f>
        <v>0</v>
      </c>
      <c r="E151" s="16">
        <f>E152+E153</f>
        <v>0</v>
      </c>
      <c r="F151" s="16">
        <f>F152+F153</f>
        <v>0</v>
      </c>
      <c r="G151" s="16">
        <f>G152+G153</f>
        <v>0</v>
      </c>
      <c r="H151" s="35"/>
    </row>
    <row r="152" spans="1:8" ht="70.5" customHeight="1">
      <c r="A152" s="40" t="s">
        <v>351</v>
      </c>
      <c r="B152" s="3" t="s">
        <v>427</v>
      </c>
      <c r="C152" s="2" t="s">
        <v>3</v>
      </c>
      <c r="D152" s="2"/>
      <c r="E152" s="30"/>
      <c r="F152" s="30"/>
      <c r="G152" s="30"/>
      <c r="H152" s="35"/>
    </row>
    <row r="153" spans="1:8" ht="72" customHeight="1">
      <c r="A153" s="40" t="s">
        <v>352</v>
      </c>
      <c r="B153" s="3" t="s">
        <v>428</v>
      </c>
      <c r="C153" s="2" t="s">
        <v>4</v>
      </c>
      <c r="D153" s="2"/>
      <c r="E153" s="4"/>
      <c r="F153" s="4"/>
      <c r="G153" s="4"/>
      <c r="H153" s="35"/>
    </row>
    <row r="154" spans="1:8" ht="81.75" customHeight="1">
      <c r="A154" s="40"/>
      <c r="B154" s="3" t="s">
        <v>429</v>
      </c>
      <c r="C154" s="49" t="s">
        <v>47</v>
      </c>
      <c r="D154" s="44">
        <f>E154</f>
        <v>75000</v>
      </c>
      <c r="E154" s="4">
        <f>50000+25000</f>
        <v>75000</v>
      </c>
      <c r="F154" s="4">
        <f>G154</f>
        <v>75000</v>
      </c>
      <c r="G154" s="4">
        <f>50000+25000</f>
        <v>75000</v>
      </c>
      <c r="H154" s="35"/>
    </row>
    <row r="155" spans="1:8" s="17" customFormat="1" ht="37.15" customHeight="1">
      <c r="A155" s="39" t="s">
        <v>353</v>
      </c>
      <c r="B155" s="14" t="s">
        <v>392</v>
      </c>
      <c r="C155" s="15" t="s">
        <v>5</v>
      </c>
      <c r="D155" s="16">
        <f>D156+D160</f>
        <v>10046.700000000001</v>
      </c>
      <c r="E155" s="16">
        <f>E156+E160</f>
        <v>10046.700000000001</v>
      </c>
      <c r="F155" s="16">
        <f>F156+F160</f>
        <v>10046.700000000001</v>
      </c>
      <c r="G155" s="16">
        <f>G156+G160</f>
        <v>10046.700000000001</v>
      </c>
      <c r="H155" s="35">
        <f>G155/E155*100</f>
        <v>100</v>
      </c>
    </row>
    <row r="156" spans="1:8" ht="31.15" customHeight="1">
      <c r="A156" s="40" t="s">
        <v>354</v>
      </c>
      <c r="B156" s="3" t="s">
        <v>391</v>
      </c>
      <c r="C156" s="2" t="s">
        <v>6</v>
      </c>
      <c r="D156" s="30">
        <f>D157+D158+D159</f>
        <v>0</v>
      </c>
      <c r="E156" s="30">
        <f>E157+E158+E159</f>
        <v>0</v>
      </c>
      <c r="F156" s="30">
        <f>F157+F158+F159</f>
        <v>0</v>
      </c>
      <c r="G156" s="30">
        <f>G157+G158+G159</f>
        <v>0</v>
      </c>
      <c r="H156" s="35"/>
    </row>
    <row r="157" spans="1:8" ht="36.6" customHeight="1">
      <c r="A157" s="40" t="s">
        <v>337</v>
      </c>
      <c r="B157" s="43"/>
      <c r="C157" s="42" t="s">
        <v>368</v>
      </c>
      <c r="D157" s="2"/>
      <c r="E157" s="30"/>
      <c r="F157" s="30"/>
      <c r="G157" s="30"/>
      <c r="H157" s="35"/>
    </row>
    <row r="158" spans="1:8" ht="36.6" customHeight="1">
      <c r="A158" s="40"/>
      <c r="B158" s="43"/>
      <c r="C158" s="42"/>
      <c r="D158" s="2"/>
      <c r="E158" s="30"/>
      <c r="F158" s="30"/>
      <c r="G158" s="30"/>
      <c r="H158" s="35"/>
    </row>
    <row r="159" spans="1:8" ht="22.9" customHeight="1">
      <c r="A159" s="40" t="s">
        <v>337</v>
      </c>
      <c r="B159" s="43"/>
      <c r="C159" s="2"/>
      <c r="D159" s="2"/>
      <c r="E159" s="30"/>
      <c r="F159" s="30"/>
      <c r="G159" s="30"/>
      <c r="H159" s="35"/>
    </row>
    <row r="160" spans="1:8" ht="38.25">
      <c r="A160" s="40" t="s">
        <v>355</v>
      </c>
      <c r="B160" s="3" t="s">
        <v>390</v>
      </c>
      <c r="C160" s="2" t="s">
        <v>7</v>
      </c>
      <c r="D160" s="4">
        <f>D161+D162+D163</f>
        <v>10046.700000000001</v>
      </c>
      <c r="E160" s="4">
        <f>E161+E162+E163</f>
        <v>10046.700000000001</v>
      </c>
      <c r="F160" s="4">
        <f>F161+F162+F163</f>
        <v>10046.700000000001</v>
      </c>
      <c r="G160" s="4">
        <f>G161+G162+G163</f>
        <v>10046.700000000001</v>
      </c>
      <c r="H160" s="35">
        <f>G160/E160*100</f>
        <v>100</v>
      </c>
    </row>
    <row r="161" spans="1:8" ht="34.9" customHeight="1">
      <c r="A161" s="40" t="s">
        <v>337</v>
      </c>
      <c r="B161" s="43"/>
      <c r="C161" s="42" t="s">
        <v>368</v>
      </c>
      <c r="D161" s="44">
        <f>E161</f>
        <v>10046.700000000001</v>
      </c>
      <c r="E161" s="4">
        <f>7800+2246.7</f>
        <v>10046.700000000001</v>
      </c>
      <c r="F161" s="4">
        <f>G161</f>
        <v>10046.700000000001</v>
      </c>
      <c r="G161" s="4">
        <v>10046.700000000001</v>
      </c>
      <c r="H161" s="35"/>
    </row>
    <row r="162" spans="1:8" ht="34.9" customHeight="1">
      <c r="A162" s="40"/>
      <c r="B162" s="43"/>
      <c r="C162" s="42"/>
      <c r="D162" s="2"/>
      <c r="E162" s="4"/>
      <c r="F162" s="4"/>
      <c r="G162" s="4"/>
      <c r="H162" s="35"/>
    </row>
    <row r="163" spans="1:8" ht="21.6" customHeight="1">
      <c r="A163" s="40" t="s">
        <v>337</v>
      </c>
      <c r="B163" s="3"/>
      <c r="C163" s="2"/>
      <c r="D163" s="2"/>
      <c r="E163" s="4"/>
      <c r="F163" s="4"/>
      <c r="G163" s="4"/>
      <c r="H163" s="35"/>
    </row>
    <row r="164" spans="1:8" s="13" customFormat="1" ht="24.75" customHeight="1">
      <c r="A164" s="36" t="s">
        <v>356</v>
      </c>
      <c r="B164" s="10" t="s">
        <v>8</v>
      </c>
      <c r="C164" s="11" t="s">
        <v>9</v>
      </c>
      <c r="D164" s="11"/>
      <c r="E164" s="12">
        <f>E165+E168</f>
        <v>100000</v>
      </c>
      <c r="F164" s="12"/>
      <c r="G164" s="12">
        <f>G165+G168</f>
        <v>103036</v>
      </c>
      <c r="H164" s="35">
        <f>G164/E164*100</f>
        <v>103.036</v>
      </c>
    </row>
    <row r="165" spans="1:8" s="17" customFormat="1" ht="29.25" customHeight="1">
      <c r="A165" s="39" t="s">
        <v>357</v>
      </c>
      <c r="B165" s="14" t="s">
        <v>10</v>
      </c>
      <c r="C165" s="15" t="s">
        <v>11</v>
      </c>
      <c r="D165" s="15"/>
      <c r="E165" s="29">
        <f>E166+E167</f>
        <v>10000</v>
      </c>
      <c r="F165" s="29"/>
      <c r="G165" s="29">
        <f>G166+G167</f>
        <v>14556</v>
      </c>
      <c r="H165" s="35"/>
    </row>
    <row r="166" spans="1:8" ht="52.5" customHeight="1">
      <c r="A166" s="40" t="s">
        <v>358</v>
      </c>
      <c r="B166" s="3" t="s">
        <v>12</v>
      </c>
      <c r="C166" s="2" t="s">
        <v>13</v>
      </c>
      <c r="D166" s="2"/>
      <c r="E166" s="30">
        <v>10000</v>
      </c>
      <c r="F166" s="30"/>
      <c r="G166" s="30">
        <v>14556</v>
      </c>
      <c r="H166" s="35"/>
    </row>
    <row r="167" spans="1:8" ht="27.75" customHeight="1">
      <c r="A167" s="40" t="s">
        <v>359</v>
      </c>
      <c r="B167" s="3" t="s">
        <v>14</v>
      </c>
      <c r="C167" s="2" t="s">
        <v>11</v>
      </c>
      <c r="D167" s="2"/>
      <c r="E167" s="30"/>
      <c r="F167" s="30"/>
      <c r="G167" s="30"/>
      <c r="H167" s="35"/>
    </row>
    <row r="168" spans="1:8" s="17" customFormat="1" ht="29.25" customHeight="1">
      <c r="A168" s="39" t="s">
        <v>360</v>
      </c>
      <c r="B168" s="14" t="s">
        <v>15</v>
      </c>
      <c r="C168" s="15" t="s">
        <v>16</v>
      </c>
      <c r="D168" s="15"/>
      <c r="E168" s="16">
        <f>E169+E170</f>
        <v>90000</v>
      </c>
      <c r="F168" s="16"/>
      <c r="G168" s="16">
        <f>G169+G170</f>
        <v>88480</v>
      </c>
      <c r="H168" s="35">
        <f>G168/E168*100</f>
        <v>98.311111111111117</v>
      </c>
    </row>
    <row r="169" spans="1:8" ht="63.75">
      <c r="A169" s="40" t="s">
        <v>361</v>
      </c>
      <c r="B169" s="3" t="s">
        <v>17</v>
      </c>
      <c r="C169" s="2" t="s">
        <v>18</v>
      </c>
      <c r="D169" s="2"/>
      <c r="E169" s="4">
        <f>50000+40000</f>
        <v>90000</v>
      </c>
      <c r="F169" s="4"/>
      <c r="G169" s="4">
        <f>7000+81480</f>
        <v>88480</v>
      </c>
      <c r="H169" s="35">
        <f>G169/E169*100</f>
        <v>98.311111111111117</v>
      </c>
    </row>
    <row r="170" spans="1:8" ht="28.5" customHeight="1">
      <c r="A170" s="40" t="s">
        <v>362</v>
      </c>
      <c r="B170" s="3" t="s">
        <v>19</v>
      </c>
      <c r="C170" s="2" t="s">
        <v>16</v>
      </c>
      <c r="D170" s="2"/>
      <c r="E170" s="4">
        <v>0</v>
      </c>
      <c r="F170" s="4"/>
      <c r="G170" s="4"/>
      <c r="H170" s="35" t="e">
        <f>G170/E170*100</f>
        <v>#DIV/0!</v>
      </c>
    </row>
    <row r="171" spans="1:8" s="13" customFormat="1" ht="63.75">
      <c r="A171" s="36" t="s">
        <v>363</v>
      </c>
      <c r="B171" s="10" t="s">
        <v>20</v>
      </c>
      <c r="C171" s="11" t="s">
        <v>21</v>
      </c>
      <c r="D171" s="11"/>
      <c r="E171" s="10">
        <f>E172+E173</f>
        <v>0</v>
      </c>
      <c r="F171" s="10"/>
      <c r="G171" s="10">
        <f>G172+G173</f>
        <v>0</v>
      </c>
      <c r="H171" s="35"/>
    </row>
    <row r="172" spans="1:8" ht="55.5" customHeight="1">
      <c r="A172" s="40" t="s">
        <v>364</v>
      </c>
      <c r="B172" s="3" t="s">
        <v>22</v>
      </c>
      <c r="C172" s="2" t="s">
        <v>23</v>
      </c>
      <c r="D172" s="2"/>
      <c r="E172" s="30"/>
      <c r="F172" s="30"/>
      <c r="G172" s="30"/>
      <c r="H172" s="35"/>
    </row>
    <row r="173" spans="1:8" ht="54.75" customHeight="1">
      <c r="A173" s="40" t="s">
        <v>365</v>
      </c>
      <c r="B173" s="3" t="s">
        <v>24</v>
      </c>
      <c r="C173" s="2" t="s">
        <v>25</v>
      </c>
      <c r="D173" s="2"/>
      <c r="E173" s="30"/>
      <c r="F173" s="30"/>
      <c r="G173" s="30"/>
      <c r="H173" s="35"/>
    </row>
    <row r="176" spans="1:8">
      <c r="A176" s="55" t="s">
        <v>432</v>
      </c>
      <c r="B176" s="55"/>
      <c r="D176" t="s">
        <v>433</v>
      </c>
    </row>
    <row r="179" spans="1:4">
      <c r="A179" s="55" t="s">
        <v>246</v>
      </c>
      <c r="B179" s="55"/>
      <c r="D179" t="s">
        <v>377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6:B176"/>
    <mergeCell ref="A179:B179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2018-09-03T12:49:44Z</cp:lastPrinted>
  <dcterms:created xsi:type="dcterms:W3CDTF">2004-03-19T10:46:52Z</dcterms:created>
  <dcterms:modified xsi:type="dcterms:W3CDTF">2018-09-03T12:49:55Z</dcterms:modified>
</cp:coreProperties>
</file>