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G51" i="1"/>
  <c r="G167"/>
  <c r="G152"/>
  <c r="F159"/>
  <c r="G61"/>
  <c r="G38"/>
  <c r="G35"/>
  <c r="G31"/>
  <c r="G16"/>
  <c r="G15"/>
  <c r="G14"/>
  <c r="E159"/>
  <c r="E152"/>
  <c r="E109"/>
  <c r="E137"/>
  <c r="E112"/>
  <c r="G141"/>
  <c r="G90"/>
  <c r="F152"/>
  <c r="D152"/>
  <c r="F105"/>
  <c r="F103" s="1"/>
  <c r="F102" s="1"/>
  <c r="G49"/>
  <c r="G59"/>
  <c r="G95"/>
  <c r="H95" s="1"/>
  <c r="E95"/>
  <c r="E29"/>
  <c r="H23"/>
  <c r="E90"/>
  <c r="D126"/>
  <c r="F134"/>
  <c r="F127" s="1"/>
  <c r="D134"/>
  <c r="D127"/>
  <c r="G81"/>
  <c r="G80" s="1"/>
  <c r="G44"/>
  <c r="G43" s="1"/>
  <c r="G42" s="1"/>
  <c r="G64"/>
  <c r="G36"/>
  <c r="D159"/>
  <c r="E127"/>
  <c r="D105"/>
  <c r="D112"/>
  <c r="D110" s="1"/>
  <c r="D109" s="1"/>
  <c r="E76"/>
  <c r="E81"/>
  <c r="E19"/>
  <c r="E18" s="1"/>
  <c r="E43"/>
  <c r="E42"/>
  <c r="E49"/>
  <c r="E52"/>
  <c r="E48"/>
  <c r="E59"/>
  <c r="E58"/>
  <c r="E13"/>
  <c r="E12" s="1"/>
  <c r="E33"/>
  <c r="E36"/>
  <c r="E64"/>
  <c r="E63" s="1"/>
  <c r="E88"/>
  <c r="E87" s="1"/>
  <c r="E25"/>
  <c r="E24"/>
  <c r="E110"/>
  <c r="H110" s="1"/>
  <c r="E118"/>
  <c r="E116"/>
  <c r="E121"/>
  <c r="E120"/>
  <c r="E103"/>
  <c r="E106"/>
  <c r="E102" s="1"/>
  <c r="E139"/>
  <c r="E138" s="1"/>
  <c r="E143"/>
  <c r="E158"/>
  <c r="E166"/>
  <c r="F112"/>
  <c r="F110" s="1"/>
  <c r="F109" s="1"/>
  <c r="F126"/>
  <c r="G110"/>
  <c r="G116"/>
  <c r="G120"/>
  <c r="G133"/>
  <c r="E128"/>
  <c r="E113"/>
  <c r="E123"/>
  <c r="E146"/>
  <c r="E149"/>
  <c r="E154"/>
  <c r="E153"/>
  <c r="E142" s="1"/>
  <c r="E163"/>
  <c r="E162" s="1"/>
  <c r="E169"/>
  <c r="E78"/>
  <c r="E72"/>
  <c r="E71" s="1"/>
  <c r="E74"/>
  <c r="E69"/>
  <c r="E84"/>
  <c r="E80" s="1"/>
  <c r="E40"/>
  <c r="E39" s="1"/>
  <c r="E55"/>
  <c r="E92"/>
  <c r="E91" s="1"/>
  <c r="D145"/>
  <c r="F145"/>
  <c r="F108"/>
  <c r="D108"/>
  <c r="D106"/>
  <c r="F113"/>
  <c r="D113"/>
  <c r="F116"/>
  <c r="D116"/>
  <c r="F120"/>
  <c r="D120"/>
  <c r="F123"/>
  <c r="D123"/>
  <c r="F128"/>
  <c r="D128"/>
  <c r="F106"/>
  <c r="D103"/>
  <c r="D102" s="1"/>
  <c r="F143"/>
  <c r="F149"/>
  <c r="F154"/>
  <c r="F158"/>
  <c r="F153" s="1"/>
  <c r="F142" s="1"/>
  <c r="D143"/>
  <c r="D149"/>
  <c r="D154"/>
  <c r="D158"/>
  <c r="D153" s="1"/>
  <c r="G158"/>
  <c r="G153" s="1"/>
  <c r="G154"/>
  <c r="G128"/>
  <c r="G127" s="1"/>
  <c r="G169"/>
  <c r="H168"/>
  <c r="H167"/>
  <c r="G166"/>
  <c r="H166" s="1"/>
  <c r="G163"/>
  <c r="G149"/>
  <c r="G146"/>
  <c r="G143"/>
  <c r="H141"/>
  <c r="G139"/>
  <c r="G138" s="1"/>
  <c r="H133"/>
  <c r="G123"/>
  <c r="G113"/>
  <c r="H112"/>
  <c r="G106"/>
  <c r="H105"/>
  <c r="G103"/>
  <c r="H103" s="1"/>
  <c r="H97"/>
  <c r="G92"/>
  <c r="H90"/>
  <c r="G88"/>
  <c r="G87" s="1"/>
  <c r="G84"/>
  <c r="H83"/>
  <c r="G78"/>
  <c r="H77"/>
  <c r="H76"/>
  <c r="G74"/>
  <c r="G72"/>
  <c r="G69"/>
  <c r="H66"/>
  <c r="H61"/>
  <c r="H59"/>
  <c r="G58"/>
  <c r="G55"/>
  <c r="H51"/>
  <c r="H49"/>
  <c r="G40"/>
  <c r="H38"/>
  <c r="H35"/>
  <c r="G33"/>
  <c r="H33" s="1"/>
  <c r="H31"/>
  <c r="G29"/>
  <c r="H29" s="1"/>
  <c r="H26"/>
  <c r="G25"/>
  <c r="H25" s="1"/>
  <c r="H22"/>
  <c r="H21"/>
  <c r="H20"/>
  <c r="G19"/>
  <c r="G18" s="1"/>
  <c r="H16"/>
  <c r="H15"/>
  <c r="H14"/>
  <c r="G13"/>
  <c r="H13" s="1"/>
  <c r="G63"/>
  <c r="G62" s="1"/>
  <c r="G39"/>
  <c r="E47"/>
  <c r="H58"/>
  <c r="G48"/>
  <c r="H48" s="1"/>
  <c r="D133"/>
  <c r="H64"/>
  <c r="E32"/>
  <c r="E28"/>
  <c r="G24"/>
  <c r="H24" s="1"/>
  <c r="G71" l="1"/>
  <c r="G142"/>
  <c r="H153"/>
  <c r="H158"/>
  <c r="H142"/>
  <c r="D142"/>
  <c r="G68"/>
  <c r="G47"/>
  <c r="H47" s="1"/>
  <c r="G162"/>
  <c r="H162" s="1"/>
  <c r="H139"/>
  <c r="G32"/>
  <c r="D101"/>
  <c r="D100" s="1"/>
  <c r="D10" s="1"/>
  <c r="E101"/>
  <c r="E100" s="1"/>
  <c r="G91"/>
  <c r="H36"/>
  <c r="H81"/>
  <c r="H80"/>
  <c r="H138"/>
  <c r="G28"/>
  <c r="H28" s="1"/>
  <c r="G102"/>
  <c r="H91"/>
  <c r="H88"/>
  <c r="H87"/>
  <c r="H32"/>
  <c r="G12"/>
  <c r="H12" s="1"/>
  <c r="H19"/>
  <c r="G11"/>
  <c r="H71"/>
  <c r="E11"/>
  <c r="F101"/>
  <c r="F100" s="1"/>
  <c r="F10" s="1"/>
  <c r="H18"/>
  <c r="H127"/>
  <c r="G109"/>
  <c r="H102"/>
  <c r="E62"/>
  <c r="H62" s="1"/>
  <c r="H63"/>
  <c r="E68"/>
  <c r="H11" l="1"/>
  <c r="E10"/>
  <c r="H68"/>
  <c r="H109"/>
  <c r="G101"/>
  <c r="G100" l="1"/>
  <c r="H101"/>
  <c r="H100" l="1"/>
  <c r="G10"/>
  <c r="H10" s="1"/>
</calcChain>
</file>

<file path=xl/sharedStrings.xml><?xml version="1.0" encoding="utf-8"?>
<sst xmlns="http://schemas.openxmlformats.org/spreadsheetml/2006/main" count="453" uniqueCount="435">
  <si>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</si>
  <si>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</si>
  <si>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</si>
  <si>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</si>
  <si>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</si>
  <si>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</si>
  <si>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</si>
  <si>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</si>
  <si>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</si>
  <si>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</si>
  <si>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</si>
  <si>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</si>
  <si>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</si>
  <si>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</si>
  <si>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</si>
  <si>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</si>
  <si>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</si>
  <si>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</si>
  <si>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</si>
  <si>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</si>
  <si>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</si>
  <si>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</si>
  <si>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</si>
  <si>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</si>
  <si>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</si>
  <si>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</si>
  <si>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</si>
  <si>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</si>
  <si>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</si>
  <si>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</si>
  <si>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</si>
  <si>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</si>
  <si>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</si>
  <si>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</si>
  <si>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</si>
  <si>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</si>
  <si>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</si>
  <si>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</si>
  <si>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</si>
  <si>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</si>
  <si>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</si>
  <si>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</si>
  <si>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</si>
  <si>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</si>
  <si>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</si>
  <si>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</si>
  <si>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</si>
  <si>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</si>
  <si>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</si>
  <si>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</si>
  <si>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</si>
  <si>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</si>
  <si>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</si>
  <si>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</si>
  <si>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</si>
  <si>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</si>
  <si>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</si>
  <si>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</si>
  <si>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</si>
  <si>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</si>
  <si>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</si>
  <si>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</si>
  <si>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</si>
  <si>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</si>
  <si>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</si>
  <si>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</si>
  <si>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</si>
  <si>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</si>
  <si>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</si>
  <si>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</si>
  <si>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</si>
  <si>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</si>
  <si>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</si>
  <si>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</si>
  <si>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</si>
  <si>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</si>
  <si>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</si>
  <si>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</si>
  <si>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</si>
  <si>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</si>
  <si>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</si>
  <si>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</si>
  <si>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</si>
  <si>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</si>
  <si>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</si>
  <si>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</si>
  <si>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</si>
  <si>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</si>
  <si>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</si>
  <si>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</si>
  <si>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</si>
  <si>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</si>
  <si>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</si>
  <si>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</si>
  <si>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</si>
  <si>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</si>
  <si>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</si>
  <si>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</si>
  <si>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</si>
  <si>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</si>
  <si>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</si>
  <si>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</si>
  <si>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</si>
  <si>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</si>
  <si>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</si>
  <si>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</si>
  <si>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</si>
  <si>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</si>
  <si>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</si>
  <si>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</si>
  <si>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</si>
  <si>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</si>
  <si>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</si>
  <si>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</si>
  <si>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</si>
  <si>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</si>
  <si>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</si>
  <si>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</si>
  <si>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</si>
  <si>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</si>
  <si>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</si>
  <si>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</si>
  <si>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</si>
  <si>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</si>
  <si>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</si>
  <si>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</si>
  <si>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</si>
  <si>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</si>
  <si>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</si>
  <si>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</si>
  <si>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</si>
  <si>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</si>
  <si>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</si>
  <si>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</si>
  <si>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</si>
  <si>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</si>
  <si>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</si>
  <si>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</si>
  <si>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</si>
  <si>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</si>
  <si>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</si>
  <si>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</si>
  <si>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</si>
  <si>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</si>
  <si>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</si>
  <si>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</si>
  <si>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</si>
  <si>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</si>
  <si>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</si>
  <si>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</si>
  <si>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</si>
  <si>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</si>
  <si>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</si>
  <si>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</si>
  <si>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</si>
  <si>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</si>
  <si>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</si>
  <si>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</si>
  <si>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</si>
  <si>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</si>
  <si>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</si>
  <si>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</si>
  <si>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</si>
  <si>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</si>
  <si>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</si>
  <si>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</si>
  <si>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</si>
  <si>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</si>
  <si>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</si>
  <si>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</si>
  <si>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</si>
  <si>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</si>
  <si>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</si>
  <si>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</si>
  <si>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</si>
  <si>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</si>
  <si>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</si>
  <si>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</si>
  <si>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</si>
  <si>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</si>
  <si>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</si>
  <si>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</si>
  <si>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</si>
  <si>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</si>
  <si>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</si>
  <si>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</si>
  <si>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</si>
  <si>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</si>
  <si>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</si>
  <si>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</si>
  <si>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</si>
  <si>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</si>
  <si>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</si>
  <si>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</si>
  <si>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</si>
  <si>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</si>
  <si>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</si>
  <si>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</si>
  <si>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</si>
  <si>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</si>
  <si>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</si>
  <si>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</si>
  <si>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</si>
  <si>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</si>
  <si>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</si>
  <si>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</si>
  <si>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</si>
  <si>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</si>
  <si>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</si>
  <si>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</si>
  <si>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</si>
  <si>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</si>
  <si>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</si>
  <si>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</si>
  <si>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</si>
  <si>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</si>
  <si>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</si>
  <si>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</si>
  <si>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</si>
  <si>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</si>
  <si>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</si>
  <si>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</si>
  <si>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</si>
  <si>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</si>
  <si>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</si>
  <si>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</si>
  <si>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</si>
  <si>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</si>
  <si>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</si>
  <si>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</si>
  <si>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</si>
  <si>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</si>
  <si>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</si>
  <si>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</si>
  <si>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</si>
  <si>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</si>
  <si>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</si>
  <si>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</si>
  <si>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</si>
  <si>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</si>
  <si>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</si>
  <si>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</si>
  <si>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</si>
  <si>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</si>
  <si>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</si>
  <si>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</si>
  <si>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</si>
  <si>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</si>
  <si>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</si>
  <si>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</si>
  <si>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</si>
  <si>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</si>
  <si>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</si>
  <si>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</si>
  <si>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</si>
  <si>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</si>
  <si>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</si>
  <si>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</si>
  <si>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</si>
  <si>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</si>
  <si>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</si>
  <si>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</si>
  <si>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</si>
  <si>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</si>
  <si>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</si>
  <si>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</si>
  <si>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</si>
  <si>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</si>
  <si>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</si>
  <si>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</si>
  <si>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</si>
  <si>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</si>
  <si>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</si>
  <si>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</si>
  <si>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</si>
  <si>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</si>
  <si>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</si>
  <si>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</si>
  <si>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</si>
  <si>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</si>
  <si>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</si>
  <si>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</si>
  <si>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</si>
  <si>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</si>
  <si>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</si>
  <si>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</si>
  <si>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</si>
  <si>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</si>
  <si>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</si>
  <si>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</si>
  <si>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</si>
  <si>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</si>
  <si>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</si>
  <si>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</si>
  <si>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</si>
  <si>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</si>
  <si>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</si>
  <si>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</si>
  <si>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</si>
  <si>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</si>
  <si>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</si>
  <si>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</si>
  <si>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</si>
  <si>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</si>
  <si>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</si>
  <si>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</si>
  <si>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</si>
  <si>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</si>
  <si>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</si>
  <si>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</si>
  <si>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</si>
  <si>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</si>
  <si>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</si>
  <si>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</si>
  <si>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</si>
  <si>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</si>
  <si>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</si>
  <si>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</si>
  <si>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</si>
  <si>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</si>
  <si>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</si>
  <si>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</si>
  <si>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</si>
  <si>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</si>
  <si>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</si>
  <si>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</si>
  <si>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</si>
  <si>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</si>
  <si>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</si>
  <si>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</si>
  <si>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</si>
  <si>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</si>
  <si>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</si>
  <si>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</si>
  <si>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</si>
  <si>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</si>
  <si>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</si>
  <si>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</si>
  <si>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</si>
  <si>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</si>
  <si>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</si>
  <si>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</si>
  <si>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</si>
  <si>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</si>
  <si>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</si>
  <si>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</si>
  <si>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</si>
  <si>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</si>
  <si>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</si>
  <si>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</si>
  <si>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</si>
  <si>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</si>
  <si>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</si>
  <si>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</si>
  <si>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</si>
  <si>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</si>
  <si>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</si>
  <si>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</si>
  <si>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</si>
  <si>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</si>
  <si>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</si>
  <si>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</si>
  <si>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</si>
  <si>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</si>
  <si>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</si>
  <si>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</si>
  <si>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</si>
  <si>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</si>
  <si>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</si>
  <si>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</si>
  <si>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</si>
  <si>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</si>
  <si>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</si>
  <si>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</si>
  <si>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</si>
  <si>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</si>
  <si>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</si>
  <si>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</si>
  <si>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</si>
  <si>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</si>
  <si>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</si>
  <si>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</si>
  <si>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</si>
  <si>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</si>
  <si>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</si>
  <si>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</si>
  <si>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</si>
  <si>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</si>
  <si>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</si>
  <si>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</si>
  <si>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</si>
  <si>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</si>
  <si>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</si>
  <si>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</si>
  <si>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</si>
  <si>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</si>
  <si>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</si>
  <si>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</si>
  <si>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</si>
  <si>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</si>
  <si>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</si>
  <si>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</si>
  <si>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</si>
  <si>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</si>
  <si>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</si>
  <si>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</si>
  <si>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</si>
  <si>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</si>
  <si>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</si>
  <si>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</si>
  <si>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</si>
  <si>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</si>
  <si>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</si>
  <si>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</si>
  <si>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</si>
  <si>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</si>
  <si>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</si>
  <si>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</si>
  <si>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</si>
  <si>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</si>
  <si>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</si>
  <si>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</si>
  <si>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</si>
  <si>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</si>
  <si>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</si>
  <si>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</si>
  <si>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</si>
  <si>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</si>
  <si>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</si>
  <si>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</si>
  <si>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000  2  02  25555  13  0000  151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</si>
  <si>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среды</t>
  </si>
  <si>
    <t>на 01.06.2018</t>
  </si>
  <si>
    <t>И.о. главы администрации</t>
  </si>
  <si>
    <t>Е.Л. Ягодкин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</si>
</sst>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topLeftCell="A2" workbookViewId="0">
      <selection activeCell="E183" sqref="E183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1" t="s">
        <v>220</v>
      </c>
      <c r="B4" s="51"/>
      <c r="C4" s="51"/>
      <c r="D4" s="51"/>
      <c r="E4" s="51"/>
      <c r="F4" s="51"/>
      <c r="G4" s="51"/>
      <c r="H4" s="51"/>
    </row>
    <row r="5" spans="1:12">
      <c r="A5" s="51" t="s">
        <v>247</v>
      </c>
      <c r="B5" s="51"/>
      <c r="C5" s="51"/>
      <c r="D5" s="51"/>
      <c r="E5" s="51"/>
      <c r="F5" s="51"/>
      <c r="G5" s="51"/>
      <c r="H5" s="51"/>
    </row>
    <row r="6" spans="1:12">
      <c r="A6" s="51" t="s">
        <v>432</v>
      </c>
      <c r="B6" s="52"/>
      <c r="C6" s="52"/>
      <c r="D6" s="52"/>
      <c r="E6" s="52"/>
      <c r="F6" s="52"/>
      <c r="G6" s="52"/>
      <c r="H6" s="52"/>
    </row>
    <row r="7" spans="1:12">
      <c r="A7" s="53" t="s">
        <v>373</v>
      </c>
      <c r="B7" s="54"/>
      <c r="C7" s="54"/>
      <c r="D7" s="54"/>
      <c r="E7" s="54"/>
      <c r="F7" s="54"/>
      <c r="G7" s="54"/>
      <c r="H7" s="54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D11+D100</f>
        <v>24500846.699999999</v>
      </c>
      <c r="E10" s="8">
        <f>E11+E100</f>
        <v>56474546.700000003</v>
      </c>
      <c r="F10" s="8">
        <f>F11+F100</f>
        <v>432646.7</v>
      </c>
      <c r="G10" s="8">
        <f>G11+G100</f>
        <v>11143811.340000002</v>
      </c>
      <c r="H10" s="35">
        <f t="shared" ref="H10:H38" si="0">G10/E10*100</f>
        <v>19.73244937971322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E12+E18+E24+E28+E39+E42+E47+E62+E68+E87+E91</f>
        <v>21134000</v>
      </c>
      <c r="F11" s="20"/>
      <c r="G11" s="20">
        <f>G12+G18+G24+G28+G39+G42+G47+G62+G68+G87+G91</f>
        <v>10524864.640000002</v>
      </c>
      <c r="H11" s="35">
        <f t="shared" si="0"/>
        <v>49.800627614270851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2021976.7200000002</v>
      </c>
      <c r="H12" s="35">
        <f t="shared" si="0"/>
        <v>41.975850529375137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2021976.7200000002</v>
      </c>
      <c r="H13" s="35">
        <f t="shared" si="0"/>
        <v>41.975850529375137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1983237.36+27676.99+10333.59</f>
        <v>2021247.9400000002</v>
      </c>
      <c r="H14" s="35">
        <f t="shared" si="0"/>
        <v>42.039266638935111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>
        <f>397.5+1.28+100</f>
        <v>498.78</v>
      </c>
      <c r="H15" s="35">
        <f t="shared" si="0"/>
        <v>49.877999999999993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30+100+100</f>
        <v>230</v>
      </c>
      <c r="H16" s="35">
        <f t="shared" si="0"/>
        <v>2.875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523297.17999999993</v>
      </c>
      <c r="H18" s="35">
        <f t="shared" si="0"/>
        <v>39.82474733637747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523297.17999999993</v>
      </c>
      <c r="H19" s="35">
        <f t="shared" si="0"/>
        <v>39.82474733637747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225931.91</v>
      </c>
      <c r="H20" s="35">
        <f t="shared" si="0"/>
        <v>42.952834600760461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1683.12</v>
      </c>
      <c r="H21" s="35">
        <f t="shared" si="0"/>
        <v>42.077999999999996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342461.8</v>
      </c>
      <c r="H22" s="35">
        <f t="shared" si="0"/>
        <v>43.681352040816321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-46779.65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16768</v>
      </c>
      <c r="H24" s="35">
        <f t="shared" si="0"/>
        <v>79.847619047619048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16768</v>
      </c>
      <c r="H25" s="35">
        <f t="shared" si="0"/>
        <v>79.847619047619048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16768</v>
      </c>
      <c r="H26" s="35">
        <f t="shared" si="0"/>
        <v>79.847619047619048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6916779.6600000001</v>
      </c>
      <c r="H28" s="35">
        <f t="shared" si="0"/>
        <v>54.777695889760039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7841.86</v>
      </c>
      <c r="H29" s="35">
        <f t="shared" si="0"/>
        <v>1.827939393939394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6652.41+1217.45-28</f>
        <v>7841.86</v>
      </c>
      <c r="H31" s="35">
        <f t="shared" si="0"/>
        <v>1.827939393939394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6908937.7999999998</v>
      </c>
      <c r="H32" s="35">
        <f t="shared" si="0"/>
        <v>56.639922938186579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6164462.5800000001</v>
      </c>
      <c r="H33" s="35">
        <f t="shared" si="0"/>
        <v>66.686094547814804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5968589.95+195827.71+44.92</f>
        <v>6164462.5800000001</v>
      </c>
      <c r="H35" s="35">
        <f t="shared" si="0"/>
        <v>66.686094547814804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744475.22000000009</v>
      </c>
      <c r="H36" s="35">
        <f t="shared" si="0"/>
        <v>25.202275558564661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727801.54+16673.68</f>
        <v>744475.22000000009</v>
      </c>
      <c r="H38" s="35">
        <f t="shared" si="0"/>
        <v>25.202275558564661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805149.79</v>
      </c>
      <c r="H47" s="35">
        <f t="shared" ref="H47:H71" si="1">G47/E47*100</f>
        <v>45.617551841359777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598534.1</v>
      </c>
      <c r="H48" s="35">
        <f t="shared" si="1"/>
        <v>52.502991228070172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598534.1</v>
      </c>
      <c r="H49" s="35">
        <f t="shared" si="1"/>
        <v>52.502991228070172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f>590924.21+7609.89</f>
        <v>598534.1</v>
      </c>
      <c r="H51" s="35">
        <f t="shared" si="1"/>
        <v>52.502991228070172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206615.69</v>
      </c>
      <c r="H58" s="35">
        <f t="shared" si="1"/>
        <v>33.058510400000003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206615.69</v>
      </c>
      <c r="H59" s="35">
        <f t="shared" si="1"/>
        <v>33.058510400000003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206615.69</f>
        <v>206615.69</v>
      </c>
      <c r="H61" s="35">
        <f t="shared" si="1"/>
        <v>33.058510400000003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11247</v>
      </c>
      <c r="H62" s="35">
        <f t="shared" si="1"/>
        <v>24.993333333333332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11247</v>
      </c>
      <c r="H63" s="35">
        <f t="shared" si="1"/>
        <v>24.993333333333332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11247</v>
      </c>
      <c r="H64" s="35">
        <f t="shared" si="1"/>
        <v>24.993333333333332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v>11247</v>
      </c>
      <c r="H66" s="35">
        <f t="shared" si="1"/>
        <v>24.993333333333332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146956.91</v>
      </c>
      <c r="H68" s="35">
        <f t="shared" si="1"/>
        <v>58.782764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42784.58</v>
      </c>
      <c r="H71" s="35">
        <f t="shared" si="1"/>
        <v>21.392289999999999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v>42784.58</v>
      </c>
      <c r="H76" s="35">
        <f t="shared" ref="H76:H105" si="2">G76/E76*100</f>
        <v>21.392289999999999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>
        <v>42784.58</v>
      </c>
      <c r="H77" s="35">
        <f t="shared" si="2"/>
        <v>21.392289999999999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104172.33</v>
      </c>
      <c r="H80" s="35">
        <f t="shared" si="2"/>
        <v>208.34465999999998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104172.33</v>
      </c>
      <c r="H81" s="35">
        <f t="shared" si="2"/>
        <v>208.34465999999998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104172.33</v>
      </c>
      <c r="H83" s="35">
        <f t="shared" si="2"/>
        <v>208.34465999999998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</f>
        <v>25000</v>
      </c>
      <c r="F87" s="12"/>
      <c r="G87" s="12">
        <f>G88</f>
        <v>6480</v>
      </c>
      <c r="H87" s="35">
        <f t="shared" si="2"/>
        <v>25.919999999999998</v>
      </c>
    </row>
    <row r="88" spans="1:8" s="17" customFormat="1" ht="47.45" customHeight="1">
      <c r="A88" s="39" t="s">
        <v>301</v>
      </c>
      <c r="B88" s="14" t="s">
        <v>178</v>
      </c>
      <c r="C88" s="15" t="s">
        <v>179</v>
      </c>
      <c r="D88" s="15"/>
      <c r="E88" s="16">
        <f>E89+E90</f>
        <v>25000</v>
      </c>
      <c r="F88" s="16"/>
      <c r="G88" s="16">
        <f>G89+G90</f>
        <v>6480</v>
      </c>
      <c r="H88" s="35">
        <f t="shared" si="2"/>
        <v>25.919999999999998</v>
      </c>
    </row>
    <row r="89" spans="1:8" ht="56.45" customHeight="1">
      <c r="A89" s="40" t="s">
        <v>302</v>
      </c>
      <c r="B89" s="3" t="s">
        <v>180</v>
      </c>
      <c r="C89" s="2" t="s">
        <v>181</v>
      </c>
      <c r="D89" s="2"/>
      <c r="E89" s="3"/>
      <c r="F89" s="3"/>
      <c r="G89" s="3"/>
      <c r="H89" s="35"/>
    </row>
    <row r="90" spans="1:8" ht="61.9" customHeight="1">
      <c r="A90" s="40" t="s">
        <v>303</v>
      </c>
      <c r="B90" s="3" t="s">
        <v>182</v>
      </c>
      <c r="C90" s="2" t="s">
        <v>183</v>
      </c>
      <c r="D90" s="2"/>
      <c r="E90" s="4">
        <f>30000-5000</f>
        <v>25000</v>
      </c>
      <c r="F90" s="4"/>
      <c r="G90" s="4">
        <f>6480</f>
        <v>6480</v>
      </c>
      <c r="H90" s="35">
        <f t="shared" si="2"/>
        <v>25.919999999999998</v>
      </c>
    </row>
    <row r="91" spans="1:8" s="13" customFormat="1" ht="25.15" customHeight="1">
      <c r="A91" s="36" t="s">
        <v>304</v>
      </c>
      <c r="B91" s="10" t="s">
        <v>184</v>
      </c>
      <c r="C91" s="11" t="s">
        <v>185</v>
      </c>
      <c r="D91" s="11"/>
      <c r="E91" s="12">
        <f>E92+E95</f>
        <v>270000</v>
      </c>
      <c r="F91" s="12"/>
      <c r="G91" s="12">
        <f>G92+G95</f>
        <v>76209.38</v>
      </c>
      <c r="H91" s="35">
        <f t="shared" si="2"/>
        <v>28.225696296296299</v>
      </c>
    </row>
    <row r="92" spans="1:8" s="17" customFormat="1" ht="24.6" customHeight="1">
      <c r="A92" s="39" t="s">
        <v>305</v>
      </c>
      <c r="B92" s="14" t="s">
        <v>186</v>
      </c>
      <c r="C92" s="15" t="s">
        <v>187</v>
      </c>
      <c r="D92" s="15"/>
      <c r="E92" s="29">
        <f>E93+E94</f>
        <v>0</v>
      </c>
      <c r="F92" s="29"/>
      <c r="G92" s="29">
        <f>G93+G94</f>
        <v>0</v>
      </c>
      <c r="H92" s="35"/>
    </row>
    <row r="93" spans="1:8" ht="37.9" customHeight="1">
      <c r="A93" s="40" t="s">
        <v>306</v>
      </c>
      <c r="B93" s="3" t="s">
        <v>188</v>
      </c>
      <c r="C93" s="2" t="s">
        <v>189</v>
      </c>
      <c r="D93" s="2"/>
      <c r="E93" s="3"/>
      <c r="F93" s="3"/>
      <c r="G93" s="3"/>
      <c r="H93" s="35"/>
    </row>
    <row r="94" spans="1:8" ht="40.9" customHeight="1">
      <c r="A94" s="40" t="s">
        <v>307</v>
      </c>
      <c r="B94" s="3" t="s">
        <v>32</v>
      </c>
      <c r="C94" s="2" t="s">
        <v>33</v>
      </c>
      <c r="D94" s="2"/>
      <c r="E94" s="3"/>
      <c r="F94" s="3"/>
      <c r="G94" s="3"/>
      <c r="H94" s="35"/>
    </row>
    <row r="95" spans="1:8" s="17" customFormat="1" ht="22.5" customHeight="1">
      <c r="A95" s="39" t="s">
        <v>308</v>
      </c>
      <c r="B95" s="14" t="s">
        <v>190</v>
      </c>
      <c r="C95" s="15" t="s">
        <v>191</v>
      </c>
      <c r="D95" s="15"/>
      <c r="E95" s="16">
        <f>E97+E98+E99</f>
        <v>270000</v>
      </c>
      <c r="F95" s="16"/>
      <c r="G95" s="16">
        <f>G97+G98+G99</f>
        <v>76209.38</v>
      </c>
      <c r="H95" s="35">
        <f t="shared" si="2"/>
        <v>28.225696296296299</v>
      </c>
    </row>
    <row r="96" spans="1:8" ht="30.6" customHeight="1">
      <c r="A96" s="40" t="s">
        <v>309</v>
      </c>
      <c r="B96" s="3" t="s">
        <v>192</v>
      </c>
      <c r="C96" s="2" t="s">
        <v>193</v>
      </c>
      <c r="D96" s="2"/>
      <c r="E96" s="3"/>
      <c r="F96" s="3"/>
      <c r="G96" s="3"/>
      <c r="H96" s="35"/>
    </row>
    <row r="97" spans="1:8" ht="36.75" customHeight="1">
      <c r="A97" s="40" t="s">
        <v>310</v>
      </c>
      <c r="B97" s="3" t="s">
        <v>395</v>
      </c>
      <c r="C97" s="2" t="s">
        <v>398</v>
      </c>
      <c r="D97" s="2"/>
      <c r="E97" s="4">
        <v>110000</v>
      </c>
      <c r="F97" s="4"/>
      <c r="G97" s="4">
        <v>31773.3</v>
      </c>
      <c r="H97" s="35">
        <f t="shared" si="2"/>
        <v>28.884818181818183</v>
      </c>
    </row>
    <row r="98" spans="1:8" ht="39" customHeight="1">
      <c r="A98" s="40" t="s">
        <v>393</v>
      </c>
      <c r="B98" s="3" t="s">
        <v>396</v>
      </c>
      <c r="C98" s="2" t="s">
        <v>397</v>
      </c>
      <c r="D98" s="2"/>
      <c r="E98" s="4">
        <v>10000</v>
      </c>
      <c r="F98" s="4"/>
      <c r="G98" s="4">
        <v>21120.76</v>
      </c>
      <c r="H98" s="35"/>
    </row>
    <row r="99" spans="1:8" ht="48.75" customHeight="1">
      <c r="A99" s="40" t="s">
        <v>394</v>
      </c>
      <c r="B99" s="3" t="s">
        <v>380</v>
      </c>
      <c r="C99" s="2" t="s">
        <v>399</v>
      </c>
      <c r="D99" s="2"/>
      <c r="E99" s="4">
        <v>150000</v>
      </c>
      <c r="F99" s="4"/>
      <c r="G99" s="4">
        <v>23315.32</v>
      </c>
      <c r="H99" s="35"/>
    </row>
    <row r="100" spans="1:8" s="13" customFormat="1" ht="31.9" customHeight="1">
      <c r="A100" s="36" t="s">
        <v>311</v>
      </c>
      <c r="B100" s="10" t="s">
        <v>194</v>
      </c>
      <c r="C100" s="11" t="s">
        <v>195</v>
      </c>
      <c r="D100" s="12">
        <f>D101+D162+D169</f>
        <v>24500846.699999999</v>
      </c>
      <c r="E100" s="12">
        <f>E101+E162+E169</f>
        <v>35340546.700000003</v>
      </c>
      <c r="F100" s="12">
        <f>F101+F162+F169</f>
        <v>432646.7</v>
      </c>
      <c r="G100" s="12">
        <f>G101+G162+G169</f>
        <v>618946.69999999995</v>
      </c>
      <c r="H100" s="35">
        <f t="shared" si="2"/>
        <v>1.7513783961921561</v>
      </c>
    </row>
    <row r="101" spans="1:8" s="13" customFormat="1" ht="47.45" customHeight="1">
      <c r="A101" s="36" t="s">
        <v>312</v>
      </c>
      <c r="B101" s="10" t="s">
        <v>196</v>
      </c>
      <c r="C101" s="11" t="s">
        <v>197</v>
      </c>
      <c r="D101" s="12">
        <f>D102+D109+D138+D142</f>
        <v>24500846.699999999</v>
      </c>
      <c r="E101" s="12">
        <f>E102+E109+E138+E142</f>
        <v>35290546.700000003</v>
      </c>
      <c r="F101" s="12">
        <f>F102+F109+F138+F142</f>
        <v>432646.7</v>
      </c>
      <c r="G101" s="12">
        <f>G102+G109+G138+G142</f>
        <v>524646.69999999995</v>
      </c>
      <c r="H101" s="35">
        <f t="shared" si="2"/>
        <v>1.4866493978116806</v>
      </c>
    </row>
    <row r="102" spans="1:8" s="13" customFormat="1" ht="45" customHeight="1">
      <c r="A102" s="36" t="s">
        <v>313</v>
      </c>
      <c r="B102" s="10" t="s">
        <v>198</v>
      </c>
      <c r="C102" s="11" t="s">
        <v>199</v>
      </c>
      <c r="D102" s="12">
        <f>D103+D106</f>
        <v>834000</v>
      </c>
      <c r="E102" s="12">
        <f>E103+E106</f>
        <v>834000</v>
      </c>
      <c r="F102" s="12">
        <f>F103+F106</f>
        <v>347600</v>
      </c>
      <c r="G102" s="12">
        <f>G103+G106</f>
        <v>347600</v>
      </c>
      <c r="H102" s="35">
        <f t="shared" si="2"/>
        <v>41.678657074340528</v>
      </c>
    </row>
    <row r="103" spans="1:8" s="17" customFormat="1" ht="33" customHeight="1">
      <c r="A103" s="39" t="s">
        <v>372</v>
      </c>
      <c r="B103" s="14" t="s">
        <v>400</v>
      </c>
      <c r="C103" s="15" t="s">
        <v>200</v>
      </c>
      <c r="D103" s="16">
        <f>D104+D105</f>
        <v>834000</v>
      </c>
      <c r="E103" s="16">
        <f>E104+E105</f>
        <v>834000</v>
      </c>
      <c r="F103" s="16">
        <f>F104+F105</f>
        <v>347600</v>
      </c>
      <c r="G103" s="16">
        <f>G104+G105</f>
        <v>347600</v>
      </c>
      <c r="H103" s="35">
        <f t="shared" si="2"/>
        <v>41.678657074340528</v>
      </c>
    </row>
    <row r="104" spans="1:8" ht="42" customHeight="1">
      <c r="A104" s="40" t="s">
        <v>314</v>
      </c>
      <c r="B104" s="3" t="s">
        <v>382</v>
      </c>
      <c r="C104" s="2" t="s">
        <v>201</v>
      </c>
      <c r="D104" s="2"/>
      <c r="E104" s="3"/>
      <c r="F104" s="3"/>
      <c r="G104" s="3"/>
      <c r="H104" s="35"/>
    </row>
    <row r="105" spans="1:8" ht="41.45" customHeight="1">
      <c r="A105" s="40" t="s">
        <v>315</v>
      </c>
      <c r="B105" s="3" t="s">
        <v>381</v>
      </c>
      <c r="C105" s="2" t="s">
        <v>202</v>
      </c>
      <c r="D105" s="44">
        <f>E105</f>
        <v>834000</v>
      </c>
      <c r="E105" s="4">
        <v>834000</v>
      </c>
      <c r="F105" s="4">
        <f>G105</f>
        <v>347600</v>
      </c>
      <c r="G105" s="4">
        <v>347600</v>
      </c>
      <c r="H105" s="35">
        <f t="shared" si="2"/>
        <v>41.678657074340528</v>
      </c>
    </row>
    <row r="106" spans="1:8" s="17" customFormat="1" ht="42.6" customHeight="1">
      <c r="A106" s="39" t="s">
        <v>316</v>
      </c>
      <c r="B106" s="14" t="s">
        <v>203</v>
      </c>
      <c r="C106" s="15" t="s">
        <v>204</v>
      </c>
      <c r="D106" s="16">
        <f>D107+D108</f>
        <v>0</v>
      </c>
      <c r="E106" s="16">
        <f>E107+E108</f>
        <v>0</v>
      </c>
      <c r="F106" s="16">
        <f>F107+F108</f>
        <v>0</v>
      </c>
      <c r="G106" s="16">
        <f>G107+G108</f>
        <v>0</v>
      </c>
      <c r="H106" s="35"/>
    </row>
    <row r="107" spans="1:8" ht="44.45" customHeight="1">
      <c r="A107" s="40" t="s">
        <v>317</v>
      </c>
      <c r="B107" s="3" t="s">
        <v>205</v>
      </c>
      <c r="C107" s="2" t="s">
        <v>206</v>
      </c>
      <c r="D107" s="2"/>
      <c r="E107" s="3"/>
      <c r="F107" s="3"/>
      <c r="G107" s="3"/>
      <c r="H107" s="35"/>
    </row>
    <row r="108" spans="1:8" ht="46.9" customHeight="1">
      <c r="A108" s="40" t="s">
        <v>318</v>
      </c>
      <c r="B108" s="3" t="s">
        <v>207</v>
      </c>
      <c r="C108" s="2" t="s">
        <v>208</v>
      </c>
      <c r="D108" s="44">
        <f>E108</f>
        <v>0</v>
      </c>
      <c r="E108" s="4"/>
      <c r="F108" s="4">
        <f>G108</f>
        <v>0</v>
      </c>
      <c r="G108" s="4"/>
      <c r="H108" s="35"/>
    </row>
    <row r="109" spans="1:8" s="13" customFormat="1" ht="47.45" customHeight="1">
      <c r="A109" s="36" t="s">
        <v>319</v>
      </c>
      <c r="B109" s="10" t="s">
        <v>401</v>
      </c>
      <c r="C109" s="11" t="s">
        <v>209</v>
      </c>
      <c r="D109" s="12">
        <f>D110+D113+D116+D120+D123+D127+D126</f>
        <v>23581800</v>
      </c>
      <c r="E109" s="12">
        <f>E110+E113+E116+E120+E123+E127+E126+E137</f>
        <v>34187400</v>
      </c>
      <c r="F109" s="12">
        <f>F110+F113+F116+F120+F123+F127+F126</f>
        <v>0</v>
      </c>
      <c r="G109" s="12">
        <f>G110+G113+G116+G120+G123+G127+G126</f>
        <v>0</v>
      </c>
      <c r="H109" s="35">
        <f>G109/E109*100</f>
        <v>0</v>
      </c>
    </row>
    <row r="110" spans="1:8" s="17" customFormat="1" ht="61.9" customHeight="1">
      <c r="A110" s="39" t="s">
        <v>320</v>
      </c>
      <c r="B110" s="14" t="s">
        <v>402</v>
      </c>
      <c r="C110" s="15" t="s">
        <v>210</v>
      </c>
      <c r="D110" s="16">
        <f>D111+D112</f>
        <v>18782300</v>
      </c>
      <c r="E110" s="16">
        <f>E111+E112</f>
        <v>18782300</v>
      </c>
      <c r="F110" s="16">
        <f>F111+F112</f>
        <v>0</v>
      </c>
      <c r="G110" s="16">
        <f>G111+G112</f>
        <v>0</v>
      </c>
      <c r="H110" s="35">
        <f>G110/E110*100</f>
        <v>0</v>
      </c>
    </row>
    <row r="111" spans="1:8" s="25" customFormat="1" ht="55.9" customHeight="1">
      <c r="A111" s="41" t="s">
        <v>321</v>
      </c>
      <c r="B111" s="3" t="s">
        <v>403</v>
      </c>
      <c r="C111" s="23" t="s">
        <v>244</v>
      </c>
      <c r="D111" s="23"/>
      <c r="E111" s="24"/>
      <c r="F111" s="24"/>
      <c r="G111" s="24"/>
      <c r="H111" s="35"/>
    </row>
    <row r="112" spans="1:8" ht="60" customHeight="1">
      <c r="A112" s="40" t="s">
        <v>322</v>
      </c>
      <c r="B112" s="3" t="s">
        <v>404</v>
      </c>
      <c r="C112" s="2" t="s">
        <v>211</v>
      </c>
      <c r="D112" s="44">
        <f>E112</f>
        <v>18782300</v>
      </c>
      <c r="E112" s="4">
        <f>16059000+2723300</f>
        <v>18782300</v>
      </c>
      <c r="F112" s="4">
        <f>G112</f>
        <v>0</v>
      </c>
      <c r="G112" s="4"/>
      <c r="H112" s="35">
        <f>G112/E112*100</f>
        <v>0</v>
      </c>
    </row>
    <row r="113" spans="1:8" s="17" customFormat="1" ht="83.45" customHeight="1">
      <c r="A113" s="39" t="s">
        <v>323</v>
      </c>
      <c r="B113" s="14" t="s">
        <v>405</v>
      </c>
      <c r="C113" s="15" t="s">
        <v>34</v>
      </c>
      <c r="D113" s="16">
        <f>D114+D115</f>
        <v>0</v>
      </c>
      <c r="E113" s="16">
        <f>E114+E115</f>
        <v>0</v>
      </c>
      <c r="F113" s="16">
        <f>F114+F115</f>
        <v>0</v>
      </c>
      <c r="G113" s="16">
        <f>G114+G115</f>
        <v>0</v>
      </c>
      <c r="H113" s="35"/>
    </row>
    <row r="114" spans="1:8" ht="83.45" customHeight="1">
      <c r="A114" s="40" t="s">
        <v>252</v>
      </c>
      <c r="B114" s="3" t="s">
        <v>406</v>
      </c>
      <c r="C114" s="23" t="s">
        <v>35</v>
      </c>
      <c r="D114" s="23"/>
      <c r="E114" s="4"/>
      <c r="F114" s="4"/>
      <c r="G114" s="4"/>
      <c r="H114" s="35"/>
    </row>
    <row r="115" spans="1:8" ht="85.9" customHeight="1">
      <c r="A115" s="40" t="s">
        <v>324</v>
      </c>
      <c r="B115" s="3" t="s">
        <v>407</v>
      </c>
      <c r="C115" s="23" t="s">
        <v>36</v>
      </c>
      <c r="D115" s="23"/>
      <c r="E115" s="4"/>
      <c r="F115" s="4"/>
      <c r="G115" s="4"/>
      <c r="H115" s="35"/>
    </row>
    <row r="116" spans="1:8" s="17" customFormat="1" ht="150.6" customHeight="1">
      <c r="A116" s="39" t="s">
        <v>325</v>
      </c>
      <c r="B116" s="14" t="s">
        <v>408</v>
      </c>
      <c r="C116" s="15" t="s">
        <v>37</v>
      </c>
      <c r="D116" s="16">
        <f>D117+D118</f>
        <v>0</v>
      </c>
      <c r="E116" s="16">
        <f>E117+E118</f>
        <v>0</v>
      </c>
      <c r="F116" s="16">
        <f>F117+F118</f>
        <v>0</v>
      </c>
      <c r="G116" s="16">
        <f>G117+G118</f>
        <v>0</v>
      </c>
      <c r="H116" s="35"/>
    </row>
    <row r="117" spans="1:8" ht="153.6" customHeight="1">
      <c r="A117" s="40" t="s">
        <v>326</v>
      </c>
      <c r="B117" s="22" t="s">
        <v>409</v>
      </c>
      <c r="C117" s="26" t="s">
        <v>38</v>
      </c>
      <c r="D117" s="26"/>
      <c r="E117" s="4"/>
      <c r="F117" s="4"/>
      <c r="G117" s="4"/>
      <c r="H117" s="35"/>
    </row>
    <row r="118" spans="1:8" ht="141" customHeight="1">
      <c r="A118" s="40" t="s">
        <v>327</v>
      </c>
      <c r="B118" s="22" t="s">
        <v>410</v>
      </c>
      <c r="C118" s="26" t="s">
        <v>39</v>
      </c>
      <c r="D118" s="26"/>
      <c r="E118" s="4">
        <f>E119</f>
        <v>0</v>
      </c>
      <c r="F118" s="4"/>
      <c r="G118" s="4"/>
      <c r="H118" s="35"/>
    </row>
    <row r="119" spans="1:8" ht="99.6" customHeight="1">
      <c r="A119" s="40" t="s">
        <v>328</v>
      </c>
      <c r="B119" s="22" t="s">
        <v>411</v>
      </c>
      <c r="C119" s="26" t="s">
        <v>40</v>
      </c>
      <c r="D119" s="26"/>
      <c r="E119" s="4"/>
      <c r="F119" s="4"/>
      <c r="G119" s="4"/>
      <c r="H119" s="35"/>
    </row>
    <row r="120" spans="1:8" s="17" customFormat="1" ht="114.6" customHeight="1">
      <c r="A120" s="39" t="s">
        <v>329</v>
      </c>
      <c r="B120" s="14" t="s">
        <v>412</v>
      </c>
      <c r="C120" s="27" t="s">
        <v>41</v>
      </c>
      <c r="D120" s="16">
        <f>D121</f>
        <v>0</v>
      </c>
      <c r="E120" s="16">
        <f>E121</f>
        <v>0</v>
      </c>
      <c r="F120" s="16">
        <f>F121</f>
        <v>0</v>
      </c>
      <c r="G120" s="16">
        <f>G121</f>
        <v>0</v>
      </c>
      <c r="H120" s="35"/>
    </row>
    <row r="121" spans="1:8" ht="113.45" customHeight="1">
      <c r="A121" s="40" t="s">
        <v>330</v>
      </c>
      <c r="B121" s="22" t="s">
        <v>413</v>
      </c>
      <c r="C121" s="26" t="s">
        <v>42</v>
      </c>
      <c r="D121" s="26"/>
      <c r="E121" s="4">
        <f>E122</f>
        <v>0</v>
      </c>
      <c r="F121" s="4"/>
      <c r="G121" s="4"/>
      <c r="H121" s="35"/>
    </row>
    <row r="122" spans="1:8" ht="69.599999999999994" customHeight="1">
      <c r="A122" s="40" t="s">
        <v>331</v>
      </c>
      <c r="B122" s="22" t="s">
        <v>414</v>
      </c>
      <c r="C122" s="26" t="s">
        <v>43</v>
      </c>
      <c r="D122" s="26"/>
      <c r="E122" s="4"/>
      <c r="F122" s="4"/>
      <c r="G122" s="4"/>
      <c r="H122" s="35"/>
    </row>
    <row r="123" spans="1:8" s="17" customFormat="1" ht="48.6" customHeight="1">
      <c r="A123" s="39" t="s">
        <v>332</v>
      </c>
      <c r="B123" s="14" t="s">
        <v>415</v>
      </c>
      <c r="C123" s="27" t="s">
        <v>44</v>
      </c>
      <c r="D123" s="16">
        <f>D124+D125</f>
        <v>0</v>
      </c>
      <c r="E123" s="16">
        <f>E124+E125</f>
        <v>0</v>
      </c>
      <c r="F123" s="16">
        <f>F124+F125</f>
        <v>0</v>
      </c>
      <c r="G123" s="16">
        <f>G124+G125</f>
        <v>0</v>
      </c>
      <c r="H123" s="35"/>
    </row>
    <row r="124" spans="1:8" ht="43.9" customHeight="1">
      <c r="A124" s="40" t="s">
        <v>333</v>
      </c>
      <c r="B124" s="22" t="s">
        <v>416</v>
      </c>
      <c r="C124" s="26" t="s">
        <v>45</v>
      </c>
      <c r="D124" s="26"/>
      <c r="E124" s="4"/>
      <c r="F124" s="4"/>
      <c r="G124" s="4"/>
      <c r="H124" s="35"/>
    </row>
    <row r="125" spans="1:8" ht="50.25" customHeight="1">
      <c r="A125" s="40" t="s">
        <v>334</v>
      </c>
      <c r="B125" s="22" t="s">
        <v>417</v>
      </c>
      <c r="C125" s="26" t="s">
        <v>46</v>
      </c>
      <c r="D125" s="26"/>
      <c r="E125" s="4"/>
      <c r="F125" s="4"/>
      <c r="G125" s="4"/>
      <c r="H125" s="35"/>
    </row>
    <row r="126" spans="1:8" ht="126" customHeight="1">
      <c r="A126" s="39" t="s">
        <v>378</v>
      </c>
      <c r="B126" s="14" t="s">
        <v>418</v>
      </c>
      <c r="C126" s="27" t="s">
        <v>379</v>
      </c>
      <c r="D126" s="47">
        <f>E126</f>
        <v>4799500</v>
      </c>
      <c r="E126" s="16">
        <v>4799500</v>
      </c>
      <c r="F126" s="16">
        <f>G126</f>
        <v>0</v>
      </c>
      <c r="G126" s="16">
        <v>0</v>
      </c>
      <c r="H126" s="48"/>
    </row>
    <row r="127" spans="1:8" s="17" customFormat="1" ht="27.75" customHeight="1">
      <c r="A127" s="39" t="s">
        <v>335</v>
      </c>
      <c r="B127" s="14" t="s">
        <v>387</v>
      </c>
      <c r="C127" s="15" t="s">
        <v>212</v>
      </c>
      <c r="D127" s="16">
        <f>D134</f>
        <v>0</v>
      </c>
      <c r="E127" s="16">
        <f>E133</f>
        <v>0</v>
      </c>
      <c r="F127" s="16">
        <f>F134</f>
        <v>0</v>
      </c>
      <c r="G127" s="16">
        <f>G128+G133</f>
        <v>0</v>
      </c>
      <c r="H127" s="35" t="e">
        <f>G127/E127*100</f>
        <v>#DIV/0!</v>
      </c>
    </row>
    <row r="128" spans="1:8" ht="25.5" customHeight="1">
      <c r="A128" s="40" t="s">
        <v>336</v>
      </c>
      <c r="B128" s="3" t="s">
        <v>388</v>
      </c>
      <c r="C128" s="2" t="s">
        <v>213</v>
      </c>
      <c r="D128" s="3">
        <f>D129+D130+D131+D132</f>
        <v>0</v>
      </c>
      <c r="E128" s="3">
        <f>E129+E130+E131+E132</f>
        <v>0</v>
      </c>
      <c r="F128" s="3">
        <f>F129+F130+F131+F132</f>
        <v>0</v>
      </c>
      <c r="G128" s="3">
        <f>G129+G130+G131+G132</f>
        <v>0</v>
      </c>
      <c r="H128" s="35"/>
    </row>
    <row r="129" spans="1:10" ht="18" customHeight="1">
      <c r="A129" s="40" t="s">
        <v>337</v>
      </c>
      <c r="B129" s="43"/>
      <c r="C129" s="42" t="s">
        <v>369</v>
      </c>
      <c r="D129" s="2"/>
      <c r="E129" s="3"/>
      <c r="F129" s="3"/>
      <c r="G129" s="3"/>
      <c r="H129" s="35"/>
    </row>
    <row r="130" spans="1:10" ht="18" customHeight="1">
      <c r="A130" s="40" t="s">
        <v>337</v>
      </c>
      <c r="B130" s="43"/>
      <c r="C130" s="42" t="s">
        <v>371</v>
      </c>
      <c r="D130" s="2"/>
      <c r="E130" s="3"/>
      <c r="F130" s="3"/>
      <c r="G130" s="3"/>
      <c r="H130" s="35"/>
    </row>
    <row r="131" spans="1:10" ht="18" customHeight="1">
      <c r="A131" s="40"/>
      <c r="B131" s="43"/>
      <c r="C131" s="42"/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3"/>
      <c r="C132" s="2"/>
      <c r="D132" s="2"/>
      <c r="E132" s="3"/>
      <c r="F132" s="3"/>
      <c r="G132" s="3"/>
      <c r="H132" s="35"/>
    </row>
    <row r="133" spans="1:10" ht="27" customHeight="1">
      <c r="A133" s="40" t="s">
        <v>338</v>
      </c>
      <c r="B133" s="3" t="s">
        <v>389</v>
      </c>
      <c r="C133" s="2" t="s">
        <v>214</v>
      </c>
      <c r="D133" s="4">
        <f>D134</f>
        <v>0</v>
      </c>
      <c r="E133" s="4">
        <v>0</v>
      </c>
      <c r="F133" s="4"/>
      <c r="G133" s="4">
        <f>G134+G135+G136</f>
        <v>0</v>
      </c>
      <c r="H133" s="35" t="e">
        <f>G133/E133*100</f>
        <v>#DIV/0!</v>
      </c>
      <c r="J133" s="46"/>
    </row>
    <row r="134" spans="1:10" ht="19.149999999999999" customHeight="1">
      <c r="A134" s="40" t="s">
        <v>337</v>
      </c>
      <c r="B134" s="43"/>
      <c r="C134" s="42" t="s">
        <v>369</v>
      </c>
      <c r="D134" s="44">
        <f>E134</f>
        <v>0</v>
      </c>
      <c r="E134" s="4">
        <v>0</v>
      </c>
      <c r="F134" s="4">
        <f>G134</f>
        <v>0</v>
      </c>
      <c r="G134" s="4"/>
      <c r="H134" s="35"/>
    </row>
    <row r="135" spans="1:10" ht="51" customHeight="1">
      <c r="A135" s="40" t="s">
        <v>337</v>
      </c>
      <c r="B135" s="43"/>
      <c r="C135" s="42" t="s">
        <v>370</v>
      </c>
      <c r="D135" s="44"/>
      <c r="E135" s="4">
        <v>0</v>
      </c>
      <c r="F135" s="4"/>
      <c r="G135" s="4"/>
      <c r="H135" s="35"/>
      <c r="J135" s="46"/>
    </row>
    <row r="136" spans="1:10" ht="26.25" customHeight="1">
      <c r="A136" s="40" t="s">
        <v>337</v>
      </c>
      <c r="B136" s="43"/>
      <c r="C136" s="42" t="s">
        <v>371</v>
      </c>
      <c r="D136" s="44"/>
      <c r="E136" s="4">
        <v>0</v>
      </c>
      <c r="F136" s="4"/>
      <c r="G136" s="4"/>
      <c r="H136" s="35"/>
      <c r="J136" s="46"/>
    </row>
    <row r="137" spans="1:10" ht="75" customHeight="1">
      <c r="A137" s="40"/>
      <c r="B137" s="22" t="s">
        <v>430</v>
      </c>
      <c r="C137" s="26" t="s">
        <v>431</v>
      </c>
      <c r="D137" s="44"/>
      <c r="E137" s="4">
        <f>10605600</f>
        <v>10605600</v>
      </c>
      <c r="F137" s="4"/>
      <c r="G137" s="4"/>
      <c r="H137" s="35"/>
      <c r="J137" s="46"/>
    </row>
    <row r="138" spans="1:10" s="13" customFormat="1" ht="38.25">
      <c r="A138" s="36" t="s">
        <v>339</v>
      </c>
      <c r="B138" s="10" t="s">
        <v>386</v>
      </c>
      <c r="C138" s="11" t="s">
        <v>215</v>
      </c>
      <c r="D138" s="11"/>
      <c r="E138" s="12">
        <f>E139</f>
        <v>184100</v>
      </c>
      <c r="F138" s="12"/>
      <c r="G138" s="12">
        <f>G139</f>
        <v>92000</v>
      </c>
      <c r="H138" s="35">
        <f>G138/E138*100</f>
        <v>49.972840847365561</v>
      </c>
    </row>
    <row r="139" spans="1:10" s="17" customFormat="1" ht="53.45" customHeight="1">
      <c r="A139" s="39" t="s">
        <v>340</v>
      </c>
      <c r="B139" s="14" t="s">
        <v>385</v>
      </c>
      <c r="C139" s="15" t="s">
        <v>216</v>
      </c>
      <c r="D139" s="15"/>
      <c r="E139" s="16">
        <f>E140+E141</f>
        <v>184100</v>
      </c>
      <c r="F139" s="16"/>
      <c r="G139" s="16">
        <f>G140+G141</f>
        <v>92000</v>
      </c>
      <c r="H139" s="35">
        <f>G139/E139*100</f>
        <v>49.972840847365561</v>
      </c>
    </row>
    <row r="140" spans="1:10" ht="56.25" customHeight="1">
      <c r="A140" s="40" t="s">
        <v>341</v>
      </c>
      <c r="B140" s="3" t="s">
        <v>384</v>
      </c>
      <c r="C140" s="2" t="s">
        <v>217</v>
      </c>
      <c r="D140" s="2"/>
      <c r="E140" s="30"/>
      <c r="F140" s="30"/>
      <c r="G140" s="30"/>
      <c r="H140" s="35"/>
    </row>
    <row r="141" spans="1:10" ht="63.75">
      <c r="A141" s="40" t="s">
        <v>342</v>
      </c>
      <c r="B141" s="3" t="s">
        <v>383</v>
      </c>
      <c r="C141" s="2" t="s">
        <v>218</v>
      </c>
      <c r="D141" s="2"/>
      <c r="E141" s="4">
        <v>184100</v>
      </c>
      <c r="F141" s="4"/>
      <c r="G141" s="4">
        <f>46000+46000</f>
        <v>92000</v>
      </c>
      <c r="H141" s="35">
        <f>G141/E141*100</f>
        <v>49.972840847365561</v>
      </c>
    </row>
    <row r="142" spans="1:10" s="13" customFormat="1" ht="24.75" customHeight="1">
      <c r="A142" s="36" t="s">
        <v>343</v>
      </c>
      <c r="B142" s="10" t="s">
        <v>419</v>
      </c>
      <c r="C142" s="11" t="s">
        <v>219</v>
      </c>
      <c r="D142" s="12">
        <f>D143+D146+D149+D153+D152</f>
        <v>85046.7</v>
      </c>
      <c r="E142" s="12">
        <f>E143+E146+E149+E153+E152</f>
        <v>85046.7</v>
      </c>
      <c r="F142" s="12">
        <f>F152+F153</f>
        <v>85046.7</v>
      </c>
      <c r="G142" s="12">
        <f>G143+G146+G149+G153+G152</f>
        <v>85046.7</v>
      </c>
      <c r="H142" s="35">
        <f>G142/E142*100</f>
        <v>100</v>
      </c>
    </row>
    <row r="143" spans="1:10" s="17" customFormat="1" ht="86.45" customHeight="1">
      <c r="A143" s="39" t="s">
        <v>344</v>
      </c>
      <c r="B143" s="14" t="s">
        <v>420</v>
      </c>
      <c r="C143" s="15" t="s">
        <v>50</v>
      </c>
      <c r="D143" s="29">
        <f>D144+D145</f>
        <v>0</v>
      </c>
      <c r="E143" s="29">
        <f>E144+E145</f>
        <v>0</v>
      </c>
      <c r="F143" s="29">
        <f>F144+F145</f>
        <v>0</v>
      </c>
      <c r="G143" s="29">
        <f>G144+G145</f>
        <v>0</v>
      </c>
      <c r="H143" s="35"/>
    </row>
    <row r="144" spans="1:10" ht="79.150000000000006" customHeight="1">
      <c r="A144" s="40" t="s">
        <v>345</v>
      </c>
      <c r="B144" s="3" t="s">
        <v>421</v>
      </c>
      <c r="C144" s="2" t="s">
        <v>51</v>
      </c>
      <c r="D144" s="2"/>
      <c r="E144" s="30"/>
      <c r="F144" s="30"/>
      <c r="G144" s="30"/>
      <c r="H144" s="35"/>
    </row>
    <row r="145" spans="1:8" ht="82.9" customHeight="1">
      <c r="A145" s="40" t="s">
        <v>346</v>
      </c>
      <c r="B145" s="3" t="s">
        <v>422</v>
      </c>
      <c r="C145" s="2" t="s">
        <v>47</v>
      </c>
      <c r="D145" s="45">
        <f>E145</f>
        <v>0</v>
      </c>
      <c r="E145" s="30"/>
      <c r="F145" s="30">
        <f>G145</f>
        <v>0</v>
      </c>
      <c r="G145" s="30"/>
      <c r="H145" s="35"/>
    </row>
    <row r="146" spans="1:8" s="17" customFormat="1" ht="88.5" customHeight="1">
      <c r="A146" s="39" t="s">
        <v>347</v>
      </c>
      <c r="B146" s="14" t="s">
        <v>423</v>
      </c>
      <c r="C146" s="15" t="s">
        <v>52</v>
      </c>
      <c r="D146" s="15"/>
      <c r="E146" s="16">
        <f>E147+E148</f>
        <v>0</v>
      </c>
      <c r="F146" s="16"/>
      <c r="G146" s="16">
        <f>G147+G148</f>
        <v>0</v>
      </c>
      <c r="H146" s="35"/>
    </row>
    <row r="147" spans="1:8" ht="92.25" customHeight="1">
      <c r="A147" s="40" t="s">
        <v>348</v>
      </c>
      <c r="B147" s="3" t="s">
        <v>424</v>
      </c>
      <c r="C147" s="2" t="s">
        <v>0</v>
      </c>
      <c r="D147" s="2"/>
      <c r="E147" s="30"/>
      <c r="F147" s="30"/>
      <c r="G147" s="30"/>
      <c r="H147" s="35"/>
    </row>
    <row r="148" spans="1:8" ht="104.25" customHeight="1">
      <c r="A148" s="40" t="s">
        <v>349</v>
      </c>
      <c r="B148" s="3" t="s">
        <v>425</v>
      </c>
      <c r="C148" s="2" t="s">
        <v>1</v>
      </c>
      <c r="D148" s="2"/>
      <c r="E148" s="4"/>
      <c r="F148" s="4"/>
      <c r="G148" s="4"/>
      <c r="H148" s="35"/>
    </row>
    <row r="149" spans="1:8" s="17" customFormat="1" ht="90.6" customHeight="1">
      <c r="A149" s="39" t="s">
        <v>350</v>
      </c>
      <c r="B149" s="14" t="s">
        <v>426</v>
      </c>
      <c r="C149" s="15" t="s">
        <v>2</v>
      </c>
      <c r="D149" s="16">
        <f>D150+D151</f>
        <v>0</v>
      </c>
      <c r="E149" s="16">
        <f>E150+E151</f>
        <v>0</v>
      </c>
      <c r="F149" s="16">
        <f>F150+F151</f>
        <v>0</v>
      </c>
      <c r="G149" s="16">
        <f>G150+G151</f>
        <v>0</v>
      </c>
      <c r="H149" s="35"/>
    </row>
    <row r="150" spans="1:8" ht="70.5" customHeight="1">
      <c r="A150" s="40" t="s">
        <v>351</v>
      </c>
      <c r="B150" s="3" t="s">
        <v>427</v>
      </c>
      <c r="C150" s="2" t="s">
        <v>3</v>
      </c>
      <c r="D150" s="2"/>
      <c r="E150" s="30"/>
      <c r="F150" s="30"/>
      <c r="G150" s="30"/>
      <c r="H150" s="35"/>
    </row>
    <row r="151" spans="1:8" ht="72" customHeight="1">
      <c r="A151" s="40" t="s">
        <v>352</v>
      </c>
      <c r="B151" s="3" t="s">
        <v>428</v>
      </c>
      <c r="C151" s="2" t="s">
        <v>4</v>
      </c>
      <c r="D151" s="2"/>
      <c r="E151" s="4"/>
      <c r="F151" s="4"/>
      <c r="G151" s="4"/>
      <c r="H151" s="35"/>
    </row>
    <row r="152" spans="1:8" ht="81.75" customHeight="1">
      <c r="A152" s="40"/>
      <c r="B152" s="3" t="s">
        <v>429</v>
      </c>
      <c r="C152" s="49" t="s">
        <v>47</v>
      </c>
      <c r="D152" s="44">
        <f>E152</f>
        <v>75000</v>
      </c>
      <c r="E152" s="4">
        <f>50000+25000</f>
        <v>75000</v>
      </c>
      <c r="F152" s="4">
        <f>G152</f>
        <v>75000</v>
      </c>
      <c r="G152" s="4">
        <f>50000+25000</f>
        <v>75000</v>
      </c>
      <c r="H152" s="35"/>
    </row>
    <row r="153" spans="1:8" s="17" customFormat="1" ht="37.15" customHeight="1">
      <c r="A153" s="39" t="s">
        <v>353</v>
      </c>
      <c r="B153" s="14" t="s">
        <v>392</v>
      </c>
      <c r="C153" s="15" t="s">
        <v>5</v>
      </c>
      <c r="D153" s="16">
        <f>D154+D158</f>
        <v>10046.700000000001</v>
      </c>
      <c r="E153" s="16">
        <f>E154+E158</f>
        <v>10046.700000000001</v>
      </c>
      <c r="F153" s="16">
        <f>F154+F158</f>
        <v>10046.700000000001</v>
      </c>
      <c r="G153" s="16">
        <f>G154+G158</f>
        <v>10046.700000000001</v>
      </c>
      <c r="H153" s="35">
        <f>G153/E153*100</f>
        <v>100</v>
      </c>
    </row>
    <row r="154" spans="1:8" ht="31.15" customHeight="1">
      <c r="A154" s="40" t="s">
        <v>354</v>
      </c>
      <c r="B154" s="3" t="s">
        <v>391</v>
      </c>
      <c r="C154" s="2" t="s">
        <v>6</v>
      </c>
      <c r="D154" s="30">
        <f>D155+D156+D157</f>
        <v>0</v>
      </c>
      <c r="E154" s="30">
        <f>E155+E156+E157</f>
        <v>0</v>
      </c>
      <c r="F154" s="30">
        <f>F155+F156+F157</f>
        <v>0</v>
      </c>
      <c r="G154" s="30">
        <f>G155+G156+G157</f>
        <v>0</v>
      </c>
      <c r="H154" s="35"/>
    </row>
    <row r="155" spans="1:8" ht="36.6" customHeight="1">
      <c r="A155" s="40" t="s">
        <v>337</v>
      </c>
      <c r="B155" s="43"/>
      <c r="C155" s="42" t="s">
        <v>368</v>
      </c>
      <c r="D155" s="2"/>
      <c r="E155" s="30"/>
      <c r="F155" s="30"/>
      <c r="G155" s="30"/>
      <c r="H155" s="35"/>
    </row>
    <row r="156" spans="1:8" ht="36.6" customHeight="1">
      <c r="A156" s="40"/>
      <c r="B156" s="43"/>
      <c r="C156" s="42"/>
      <c r="D156" s="2"/>
      <c r="E156" s="30"/>
      <c r="F156" s="30"/>
      <c r="G156" s="30"/>
      <c r="H156" s="35"/>
    </row>
    <row r="157" spans="1:8" ht="22.9" customHeight="1">
      <c r="A157" s="40" t="s">
        <v>337</v>
      </c>
      <c r="B157" s="43"/>
      <c r="C157" s="2"/>
      <c r="D157" s="2"/>
      <c r="E157" s="30"/>
      <c r="F157" s="30"/>
      <c r="G157" s="30"/>
      <c r="H157" s="35"/>
    </row>
    <row r="158" spans="1:8" ht="38.25">
      <c r="A158" s="40" t="s">
        <v>355</v>
      </c>
      <c r="B158" s="3" t="s">
        <v>390</v>
      </c>
      <c r="C158" s="2" t="s">
        <v>7</v>
      </c>
      <c r="D158" s="4">
        <f>D159+D160+D161</f>
        <v>10046.700000000001</v>
      </c>
      <c r="E158" s="4">
        <f>E159+E160+E161</f>
        <v>10046.700000000001</v>
      </c>
      <c r="F158" s="4">
        <f>F159+F160+F161</f>
        <v>10046.700000000001</v>
      </c>
      <c r="G158" s="4">
        <f>G159+G160+G161</f>
        <v>10046.700000000001</v>
      </c>
      <c r="H158" s="35">
        <f>G158/E158*100</f>
        <v>100</v>
      </c>
    </row>
    <row r="159" spans="1:8" ht="34.9" customHeight="1">
      <c r="A159" s="40" t="s">
        <v>337</v>
      </c>
      <c r="B159" s="43"/>
      <c r="C159" s="42" t="s">
        <v>368</v>
      </c>
      <c r="D159" s="44">
        <f>E159</f>
        <v>10046.700000000001</v>
      </c>
      <c r="E159" s="4">
        <f>7800+2246.7</f>
        <v>10046.700000000001</v>
      </c>
      <c r="F159" s="4">
        <f>G159</f>
        <v>10046.700000000001</v>
      </c>
      <c r="G159" s="4">
        <v>10046.700000000001</v>
      </c>
      <c r="H159" s="35"/>
    </row>
    <row r="160" spans="1:8" ht="34.9" customHeight="1">
      <c r="A160" s="40"/>
      <c r="B160" s="43"/>
      <c r="C160" s="42"/>
      <c r="D160" s="2"/>
      <c r="E160" s="4"/>
      <c r="F160" s="4"/>
      <c r="G160" s="4"/>
      <c r="H160" s="35"/>
    </row>
    <row r="161" spans="1:8" ht="21.6" customHeight="1">
      <c r="A161" s="40" t="s">
        <v>337</v>
      </c>
      <c r="B161" s="3"/>
      <c r="C161" s="2"/>
      <c r="D161" s="2"/>
      <c r="E161" s="4"/>
      <c r="F161" s="4"/>
      <c r="G161" s="4"/>
      <c r="H161" s="35"/>
    </row>
    <row r="162" spans="1:8" s="13" customFormat="1" ht="24.75" customHeight="1">
      <c r="A162" s="36" t="s">
        <v>356</v>
      </c>
      <c r="B162" s="10" t="s">
        <v>8</v>
      </c>
      <c r="C162" s="11" t="s">
        <v>9</v>
      </c>
      <c r="D162" s="11"/>
      <c r="E162" s="12">
        <f>E163+E166</f>
        <v>50000</v>
      </c>
      <c r="F162" s="12"/>
      <c r="G162" s="12">
        <f>G163+G166</f>
        <v>94300</v>
      </c>
      <c r="H162" s="35">
        <f>G162/E162*100</f>
        <v>188.6</v>
      </c>
    </row>
    <row r="163" spans="1:8" s="17" customFormat="1" ht="29.25" customHeight="1">
      <c r="A163" s="39" t="s">
        <v>357</v>
      </c>
      <c r="B163" s="14" t="s">
        <v>10</v>
      </c>
      <c r="C163" s="15" t="s">
        <v>11</v>
      </c>
      <c r="D163" s="15"/>
      <c r="E163" s="29">
        <f>E164+E165</f>
        <v>0</v>
      </c>
      <c r="F163" s="29"/>
      <c r="G163" s="29">
        <f>G164+G165</f>
        <v>5820</v>
      </c>
      <c r="H163" s="35"/>
    </row>
    <row r="164" spans="1:8" ht="52.5" customHeight="1">
      <c r="A164" s="40" t="s">
        <v>358</v>
      </c>
      <c r="B164" s="3" t="s">
        <v>12</v>
      </c>
      <c r="C164" s="2" t="s">
        <v>13</v>
      </c>
      <c r="D164" s="2"/>
      <c r="E164" s="30"/>
      <c r="F164" s="30"/>
      <c r="G164" s="30">
        <v>5820</v>
      </c>
      <c r="H164" s="35"/>
    </row>
    <row r="165" spans="1:8" ht="27.75" customHeight="1">
      <c r="A165" s="40" t="s">
        <v>359</v>
      </c>
      <c r="B165" s="3" t="s">
        <v>14</v>
      </c>
      <c r="C165" s="2" t="s">
        <v>11</v>
      </c>
      <c r="D165" s="2"/>
      <c r="E165" s="30"/>
      <c r="F165" s="30"/>
      <c r="G165" s="30"/>
      <c r="H165" s="35"/>
    </row>
    <row r="166" spans="1:8" s="17" customFormat="1" ht="29.25" customHeight="1">
      <c r="A166" s="39" t="s">
        <v>360</v>
      </c>
      <c r="B166" s="14" t="s">
        <v>15</v>
      </c>
      <c r="C166" s="15" t="s">
        <v>16</v>
      </c>
      <c r="D166" s="15"/>
      <c r="E166" s="16">
        <f>E167+E168</f>
        <v>50000</v>
      </c>
      <c r="F166" s="16"/>
      <c r="G166" s="16">
        <f>G167+G168</f>
        <v>88480</v>
      </c>
      <c r="H166" s="35">
        <f>G166/E166*100</f>
        <v>176.96</v>
      </c>
    </row>
    <row r="167" spans="1:8" ht="63.75">
      <c r="A167" s="40" t="s">
        <v>361</v>
      </c>
      <c r="B167" s="3" t="s">
        <v>17</v>
      </c>
      <c r="C167" s="2" t="s">
        <v>18</v>
      </c>
      <c r="D167" s="2"/>
      <c r="E167" s="4">
        <v>50000</v>
      </c>
      <c r="F167" s="4"/>
      <c r="G167" s="4">
        <f>7000+81480</f>
        <v>88480</v>
      </c>
      <c r="H167" s="35">
        <f>G167/E167*100</f>
        <v>176.96</v>
      </c>
    </row>
    <row r="168" spans="1:8" ht="28.5" customHeight="1">
      <c r="A168" s="40" t="s">
        <v>362</v>
      </c>
      <c r="B168" s="3" t="s">
        <v>19</v>
      </c>
      <c r="C168" s="2" t="s">
        <v>16</v>
      </c>
      <c r="D168" s="2"/>
      <c r="E168" s="4">
        <v>0</v>
      </c>
      <c r="F168" s="4"/>
      <c r="G168" s="4"/>
      <c r="H168" s="35" t="e">
        <f>G168/E168*100</f>
        <v>#DIV/0!</v>
      </c>
    </row>
    <row r="169" spans="1:8" s="13" customFormat="1" ht="63.75">
      <c r="A169" s="36" t="s">
        <v>363</v>
      </c>
      <c r="B169" s="10" t="s">
        <v>20</v>
      </c>
      <c r="C169" s="11" t="s">
        <v>21</v>
      </c>
      <c r="D169" s="11"/>
      <c r="E169" s="10">
        <f>E170+E171</f>
        <v>0</v>
      </c>
      <c r="F169" s="10"/>
      <c r="G169" s="10">
        <f>G170+G171</f>
        <v>0</v>
      </c>
      <c r="H169" s="35"/>
    </row>
    <row r="170" spans="1:8" ht="55.5" customHeight="1">
      <c r="A170" s="40" t="s">
        <v>364</v>
      </c>
      <c r="B170" s="3" t="s">
        <v>22</v>
      </c>
      <c r="C170" s="2" t="s">
        <v>23</v>
      </c>
      <c r="D170" s="2"/>
      <c r="E170" s="30"/>
      <c r="F170" s="30"/>
      <c r="G170" s="30"/>
      <c r="H170" s="35"/>
    </row>
    <row r="171" spans="1:8" ht="54.75" customHeight="1">
      <c r="A171" s="40" t="s">
        <v>365</v>
      </c>
      <c r="B171" s="3" t="s">
        <v>24</v>
      </c>
      <c r="C171" s="2" t="s">
        <v>25</v>
      </c>
      <c r="D171" s="2"/>
      <c r="E171" s="30"/>
      <c r="F171" s="30"/>
      <c r="G171" s="30"/>
      <c r="H171" s="35"/>
    </row>
    <row r="174" spans="1:8">
      <c r="A174" s="50" t="s">
        <v>433</v>
      </c>
      <c r="B174" s="50"/>
      <c r="D174" t="s">
        <v>434</v>
      </c>
    </row>
    <row r="177" spans="1:4">
      <c r="A177" s="50" t="s">
        <v>246</v>
      </c>
      <c r="B177" s="50"/>
      <c r="D177" t="s">
        <v>377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4:B174"/>
    <mergeCell ref="A177:B177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2018-05-07T06:34:31Z</cp:lastPrinted>
  <dcterms:created xsi:type="dcterms:W3CDTF">2004-03-19T10:46:52Z</dcterms:created>
  <dcterms:modified xsi:type="dcterms:W3CDTF">2018-06-01T13:11:41Z</dcterms:modified>
</cp:coreProperties>
</file>