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<sst xmlns="http://schemas.openxmlformats.org/spreadsheetml/2006/main" count="58" uniqueCount="49">
  <si>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</si>
  <si>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</si>
  <si>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</si>
  <si>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</si>
  <si>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</si>
  <si>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</si>
  <si>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</si>
  <si>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</si>
  <si>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</si>
  <si>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</si>
  <si>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</si>
  <si>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</si>
  <si>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</si>
  <si>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</si>
  <si>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</si>
  <si>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</si>
  <si>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</si>
  <si>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</si>
  <si>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</si>
  <si>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</si>
  <si>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</si>
  <si>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</si>
  <si>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</si>
  <si>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</si>
  <si>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</si>
  <si>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</si>
  <si>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</si>
  <si>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</si>
  <si>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</si>
  <si>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</si>
  <si>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</si>
  <si>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</si>
  <si>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</si>
  <si>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</si>
  <si>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</si>
  <si>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</si>
  <si>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</si>
  <si>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</si>
  <si>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</si>
  <si>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</si>
  <si>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</si>
  <si>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</si>
  <si>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</si>
  <si>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</si>
  <si>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</si>
  <si>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</si>
  <si>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</si>
  <si>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 xml:space="preserve"> </t>
  </si>
  <si>
    <t>по Латненскому городскому поселению на 01 ноября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</si>
</sst>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36" sqref="A2:J36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63" t="s">
        <v>12</v>
      </c>
      <c r="I1" s="63"/>
      <c r="J1" s="63"/>
      <c r="K1" s="63"/>
      <c r="L1" s="63"/>
    </row>
    <row r="3" spans="1:10" ht="15">
      <c r="A3" s="64" t="s">
        <v>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">
      <c r="A4" s="64" t="s">
        <v>48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9" t="s">
        <v>0</v>
      </c>
      <c r="B7" s="49" t="s">
        <v>7</v>
      </c>
      <c r="C7" s="58" t="s">
        <v>1</v>
      </c>
      <c r="D7" s="59"/>
      <c r="E7" s="59"/>
      <c r="F7" s="59"/>
      <c r="G7" s="59"/>
      <c r="H7" s="59"/>
      <c r="I7" s="54" t="s">
        <v>3</v>
      </c>
      <c r="J7" s="55"/>
    </row>
    <row r="8" spans="1:10" ht="27.75" customHeight="1">
      <c r="A8" s="50"/>
      <c r="B8" s="50"/>
      <c r="C8" s="60" t="s">
        <v>2</v>
      </c>
      <c r="D8" s="61"/>
      <c r="E8" s="60" t="s">
        <v>13</v>
      </c>
      <c r="F8" s="61"/>
      <c r="G8" s="60" t="s">
        <v>9</v>
      </c>
      <c r="H8" s="61"/>
      <c r="I8" s="56"/>
      <c r="J8" s="57"/>
    </row>
    <row r="9" spans="1:10" ht="15">
      <c r="A9" s="51"/>
      <c r="B9" s="51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2" t="s">
        <v>35</v>
      </c>
      <c r="B10" s="41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3"/>
      <c r="B11" s="42"/>
      <c r="C11" s="35"/>
      <c r="D11" s="35"/>
      <c r="E11" s="35"/>
      <c r="F11" s="35"/>
      <c r="G11" s="31">
        <f>2752000+831000+2643000+126000+23000+35000-123000</f>
        <v>6287000</v>
      </c>
      <c r="H11" s="32">
        <f>2061917.97+605786.25+2171178.73+124901+20991+26695.47</f>
        <v>5011470.419999999</v>
      </c>
      <c r="I11" s="31">
        <f>G11</f>
        <v>6287000</v>
      </c>
      <c r="J11" s="32">
        <f>H11</f>
        <v>5011470.419999999</v>
      </c>
    </row>
    <row r="12" spans="1:10" ht="34.5" customHeight="1">
      <c r="A12" s="13" t="s">
        <v>45</v>
      </c>
      <c r="B12" s="26" t="s">
        <v>46</v>
      </c>
      <c r="C12" s="35"/>
      <c r="D12" s="35"/>
      <c r="E12" s="35"/>
      <c r="F12" s="35"/>
      <c r="G12" s="35">
        <v>370000</v>
      </c>
      <c r="H12" s="36"/>
      <c r="I12" s="35">
        <f>G12</f>
        <v>370000</v>
      </c>
      <c r="J12" s="36">
        <f>H12</f>
        <v>0</v>
      </c>
    </row>
    <row r="13" spans="1:10" ht="61.5" customHeight="1">
      <c r="A13" s="45" t="s">
        <v>21</v>
      </c>
      <c r="B13" s="41" t="s">
        <v>22</v>
      </c>
      <c r="C13" s="39">
        <f>132200+40000+16100</f>
        <v>188300</v>
      </c>
      <c r="D13" s="39">
        <f>97247.45+31752.55+14000</f>
        <v>143000</v>
      </c>
      <c r="E13" s="39"/>
      <c r="F13" s="39"/>
      <c r="G13" s="39"/>
      <c r="H13" s="39"/>
      <c r="I13" s="39">
        <f>C13</f>
        <v>188300</v>
      </c>
      <c r="J13" s="39">
        <f>D13</f>
        <v>143000</v>
      </c>
    </row>
    <row r="14" spans="1:10" ht="30.75" customHeight="1" hidden="1">
      <c r="A14" s="46"/>
      <c r="B14" s="42"/>
      <c r="C14" s="40"/>
      <c r="D14" s="40"/>
      <c r="E14" s="40"/>
      <c r="F14" s="40"/>
      <c r="G14" s="40"/>
      <c r="H14" s="40"/>
      <c r="I14" s="40"/>
      <c r="J14" s="40"/>
    </row>
    <row r="15" spans="1:10" ht="24.75">
      <c r="A15" s="1" t="s">
        <v>34</v>
      </c>
      <c r="B15" s="4" t="s">
        <v>23</v>
      </c>
      <c r="C15" s="3"/>
      <c r="D15" s="3"/>
      <c r="E15" s="20"/>
      <c r="F15" s="20"/>
      <c r="G15" s="20">
        <v>50000</v>
      </c>
      <c r="H15" s="20"/>
      <c r="I15" s="20">
        <f>G15</f>
        <v>50000</v>
      </c>
      <c r="J15" s="20"/>
    </row>
    <row r="16" spans="1:10" ht="24.75" customHeight="1">
      <c r="A16" s="13" t="s">
        <v>38</v>
      </c>
      <c r="B16" s="15" t="s">
        <v>37</v>
      </c>
      <c r="C16" s="16"/>
      <c r="D16" s="16"/>
      <c r="E16" s="33">
        <f>7800+2246.7</f>
        <v>10046.7</v>
      </c>
      <c r="F16" s="34">
        <v>10046.7</v>
      </c>
      <c r="G16" s="34">
        <v>228100</v>
      </c>
      <c r="H16" s="34">
        <f>173000+15000+3034.1+8500+8500+10000+10000</f>
        <v>228034.1</v>
      </c>
      <c r="I16" s="34">
        <f>E16+G16</f>
        <v>238146.7</v>
      </c>
      <c r="J16" s="20">
        <f>F16+H16</f>
        <v>238080.80000000002</v>
      </c>
    </row>
    <row r="17" spans="1:10" ht="40.5" customHeight="1">
      <c r="A17" s="45" t="s">
        <v>24</v>
      </c>
      <c r="B17" s="41" t="s">
        <v>25</v>
      </c>
      <c r="C17" s="39"/>
      <c r="D17" s="39"/>
      <c r="E17" s="39">
        <f>4799500+1629044+817260-561050</f>
        <v>6684754</v>
      </c>
      <c r="F17" s="39">
        <f>4463500+809086</f>
        <v>5272586</v>
      </c>
      <c r="G17" s="47">
        <f>3014000+356000+24000-824000-2000000+750000+123000</f>
        <v>1443000</v>
      </c>
      <c r="H17" s="39">
        <f>22354+4539.24+507000+199993+810.61</f>
        <v>734696.85</v>
      </c>
      <c r="I17" s="39">
        <f>E17+G17</f>
        <v>8127754</v>
      </c>
      <c r="J17" s="21">
        <f>H17+F17</f>
        <v>6007282.85</v>
      </c>
    </row>
    <row r="18" spans="1:10" ht="17.25" customHeight="1" hidden="1">
      <c r="A18" s="46"/>
      <c r="B18" s="42"/>
      <c r="C18" s="40"/>
      <c r="D18" s="40"/>
      <c r="E18" s="40"/>
      <c r="F18" s="40"/>
      <c r="G18" s="48"/>
      <c r="H18" s="40"/>
      <c r="I18" s="40"/>
      <c r="J18" s="37"/>
    </row>
    <row r="19" spans="1:13" ht="30.75" customHeight="1">
      <c r="A19" s="1" t="s">
        <v>26</v>
      </c>
      <c r="B19" s="4" t="s">
        <v>16</v>
      </c>
      <c r="C19" s="3"/>
      <c r="D19" s="5"/>
      <c r="E19" s="5">
        <f>3500000-2300000</f>
        <v>1200000</v>
      </c>
      <c r="F19" s="5" t="s">
        <v>47</v>
      </c>
      <c r="G19" s="5">
        <f>237000-10000+65000+150000</f>
        <v>442000</v>
      </c>
      <c r="H19" s="5">
        <v>208405</v>
      </c>
      <c r="I19" s="5">
        <f>C19+E19+G19</f>
        <v>1642000</v>
      </c>
      <c r="J19" s="17">
        <f>H19</f>
        <v>208405</v>
      </c>
      <c r="L19" s="22"/>
      <c r="M19" s="22"/>
    </row>
    <row r="20" spans="1:13" ht="15">
      <c r="A20" s="45" t="s">
        <v>27</v>
      </c>
      <c r="B20" s="41" t="s">
        <v>17</v>
      </c>
      <c r="C20" s="39"/>
      <c r="D20" s="39"/>
      <c r="E20" s="39"/>
      <c r="F20" s="39"/>
      <c r="G20" s="39">
        <v>602000</v>
      </c>
      <c r="H20" s="43">
        <v>551560</v>
      </c>
      <c r="I20" s="39">
        <f>G20</f>
        <v>602000</v>
      </c>
      <c r="J20" s="43">
        <f>H20</f>
        <v>551560</v>
      </c>
      <c r="M20" s="22"/>
    </row>
    <row r="21" spans="1:13" ht="15">
      <c r="A21" s="46"/>
      <c r="B21" s="42"/>
      <c r="C21" s="40"/>
      <c r="D21" s="40"/>
      <c r="E21" s="40"/>
      <c r="F21" s="40"/>
      <c r="G21" s="40"/>
      <c r="H21" s="44"/>
      <c r="I21" s="40"/>
      <c r="J21" s="44"/>
      <c r="M21" s="22"/>
    </row>
    <row r="22" spans="1:10" ht="24.75">
      <c r="A22" s="1" t="s">
        <v>27</v>
      </c>
      <c r="B22" s="18" t="s">
        <v>18</v>
      </c>
      <c r="C22" s="19">
        <f>9014760</f>
        <v>9014760</v>
      </c>
      <c r="D22" s="19">
        <f>4497163.63</f>
        <v>4497163.63</v>
      </c>
      <c r="E22" s="19">
        <f>1590840+425784</f>
        <v>2016624</v>
      </c>
      <c r="F22" s="19">
        <f>793617.11+127989.54+107871.83</f>
        <v>1029478.48</v>
      </c>
      <c r="G22" s="19">
        <f>7246000+164900-289000+200000-450000-65000+1350000-550000-73000</f>
        <v>7533900</v>
      </c>
      <c r="H22" s="19">
        <f>6329352.81+1720348.03</f>
        <v>8049700.84</v>
      </c>
      <c r="I22" s="28">
        <f>G22+E22+C22</f>
        <v>18565284</v>
      </c>
      <c r="J22" s="19">
        <f>D22+F22+H22</f>
        <v>13576342.95</v>
      </c>
    </row>
    <row r="23" spans="1:10" ht="24.75">
      <c r="A23" s="13" t="s">
        <v>36</v>
      </c>
      <c r="B23" s="18" t="s">
        <v>18</v>
      </c>
      <c r="C23" s="19"/>
      <c r="D23" s="19"/>
      <c r="E23" s="19"/>
      <c r="F23" s="19"/>
      <c r="G23" s="19"/>
      <c r="H23" s="19"/>
      <c r="I23" s="19"/>
      <c r="J23" s="19"/>
    </row>
    <row r="24" spans="1:13" ht="15">
      <c r="A24" s="13" t="s">
        <v>39</v>
      </c>
      <c r="B24" s="18" t="s">
        <v>40</v>
      </c>
      <c r="C24" s="19"/>
      <c r="D24" s="19"/>
      <c r="E24" s="19">
        <f>16059000+2723300+1520700-1480400</f>
        <v>18822600</v>
      </c>
      <c r="F24" s="19"/>
      <c r="G24" s="28">
        <f>122000+6000+450000-297000</f>
        <v>281000</v>
      </c>
      <c r="H24" s="19">
        <f>81200+6000+25893</f>
        <v>113093</v>
      </c>
      <c r="I24" s="19">
        <f>E24+G24</f>
        <v>19103600</v>
      </c>
      <c r="J24" s="19">
        <f>F24+H24</f>
        <v>113093</v>
      </c>
      <c r="M24" s="22"/>
    </row>
    <row r="25" spans="1:10" ht="15">
      <c r="A25" s="45" t="s">
        <v>28</v>
      </c>
      <c r="B25" s="41" t="s">
        <v>19</v>
      </c>
      <c r="C25" s="39"/>
      <c r="D25" s="39"/>
      <c r="E25" s="39"/>
      <c r="F25" s="39"/>
      <c r="G25" s="39"/>
      <c r="H25" s="39"/>
      <c r="I25" s="39"/>
      <c r="J25" s="39"/>
    </row>
    <row r="26" spans="1:10" ht="15">
      <c r="A26" s="46"/>
      <c r="B26" s="42"/>
      <c r="C26" s="40"/>
      <c r="D26" s="40"/>
      <c r="E26" s="40"/>
      <c r="F26" s="40"/>
      <c r="G26" s="40"/>
      <c r="H26" s="40"/>
      <c r="I26" s="40"/>
      <c r="J26" s="40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>
        <f>25000+10000000</f>
        <v>10025000</v>
      </c>
      <c r="F28" s="12">
        <v>25000</v>
      </c>
      <c r="G28" s="27">
        <f>1176000+355000+2425000+26000+11000+3000-25000+1400000</f>
        <v>5371000</v>
      </c>
      <c r="H28" s="12">
        <f>807792.9+255696.28+1769435.24+9377+10949+253.4</f>
        <v>2853503.82</v>
      </c>
      <c r="I28" s="12">
        <f>G28+E28</f>
        <v>15396000</v>
      </c>
      <c r="J28" s="12">
        <f>F28+H28</f>
        <v>2878503.82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4">
        <f>149486.4+25000</f>
        <v>174486.4</v>
      </c>
      <c r="I29" s="12">
        <f>G29</f>
        <v>210000</v>
      </c>
      <c r="J29" s="14">
        <f>H29</f>
        <v>174486.4</v>
      </c>
      <c r="L29" s="23"/>
      <c r="M29" s="23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31600</v>
      </c>
      <c r="I30" s="12">
        <f>G30</f>
        <v>100000</v>
      </c>
      <c r="J30" s="12">
        <f>H30</f>
        <v>31600</v>
      </c>
    </row>
    <row r="31" spans="1:10" ht="15">
      <c r="A31" s="3"/>
      <c r="B31" s="2" t="s">
        <v>43</v>
      </c>
      <c r="C31" s="1"/>
      <c r="D31" s="1"/>
      <c r="E31" s="1"/>
      <c r="F31" s="1"/>
      <c r="G31" s="19"/>
      <c r="H31" s="19"/>
      <c r="I31" s="19"/>
      <c r="J31" s="19"/>
    </row>
    <row r="32" spans="1:10" ht="15">
      <c r="A32" s="3"/>
      <c r="B32" s="2" t="s">
        <v>44</v>
      </c>
      <c r="C32" s="1"/>
      <c r="D32" s="1"/>
      <c r="E32" s="1"/>
      <c r="F32" s="1"/>
      <c r="G32" s="19"/>
      <c r="H32" s="19"/>
      <c r="I32" s="19"/>
      <c r="J32" s="19"/>
    </row>
    <row r="33" spans="1:13" ht="21.75" customHeight="1">
      <c r="A33" s="3" t="s">
        <v>6</v>
      </c>
      <c r="B33" s="4"/>
      <c r="C33" s="3">
        <f>C13+C19+C22</f>
        <v>9203060</v>
      </c>
      <c r="D33" s="38">
        <f>SUM(D10:D32)</f>
        <v>4640163.63</v>
      </c>
      <c r="E33" s="5">
        <f aca="true" t="shared" si="0" ref="E33:J33">SUM(E11:E32)</f>
        <v>38759024.7</v>
      </c>
      <c r="F33" s="5">
        <f t="shared" si="0"/>
        <v>6337111.18</v>
      </c>
      <c r="G33" s="5">
        <f t="shared" si="0"/>
        <v>22918000</v>
      </c>
      <c r="H33" s="5">
        <f t="shared" si="0"/>
        <v>17956550.429999996</v>
      </c>
      <c r="I33" s="5">
        <f t="shared" si="0"/>
        <v>70880084.7</v>
      </c>
      <c r="J33" s="5">
        <f t="shared" si="0"/>
        <v>28933825.239999995</v>
      </c>
      <c r="K33" s="22"/>
      <c r="L33" s="22"/>
      <c r="M33" s="22"/>
    </row>
    <row r="34" spans="1:11" ht="15">
      <c r="A34" s="3" t="s">
        <v>10</v>
      </c>
      <c r="B34" s="2"/>
      <c r="C34" s="1">
        <f>C19</f>
        <v>0</v>
      </c>
      <c r="D34" s="20">
        <f>D19</f>
        <v>0</v>
      </c>
      <c r="E34" s="20">
        <f>E19+E24</f>
        <v>20022600</v>
      </c>
      <c r="F34" s="20"/>
      <c r="G34" s="25">
        <f>40000</f>
        <v>40000</v>
      </c>
      <c r="H34" s="20"/>
      <c r="I34" s="20">
        <f>C34+E34+G34</f>
        <v>20062600</v>
      </c>
      <c r="J34" s="20">
        <f>D34+F34+H34</f>
        <v>0</v>
      </c>
      <c r="K34" s="22"/>
    </row>
    <row r="36" spans="1:5" ht="15.75">
      <c r="A36" s="29" t="s">
        <v>20</v>
      </c>
      <c r="B36" s="24"/>
      <c r="C36" s="24"/>
      <c r="D36" s="30" t="s">
        <v>42</v>
      </c>
      <c r="E36" s="24"/>
    </row>
    <row r="38" spans="1:10" ht="15">
      <c r="A38" s="62"/>
      <c r="B38" s="62"/>
      <c r="C38" s="62"/>
      <c r="D38" s="62"/>
      <c r="E38" s="62"/>
      <c r="F38" s="62"/>
      <c r="G38" s="62"/>
      <c r="H38" s="62"/>
      <c r="I38" s="62"/>
      <c r="J38" s="62"/>
    </row>
  </sheetData>
  <sheetProtection/>
  <mergeCells count="52"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A7:A9"/>
    <mergeCell ref="A13:A14"/>
    <mergeCell ref="B13:B14"/>
    <mergeCell ref="C13:C14"/>
    <mergeCell ref="A10:A11"/>
    <mergeCell ref="B10:B11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H25:H26"/>
    <mergeCell ref="I25:I26"/>
    <mergeCell ref="B25:B26"/>
    <mergeCell ref="C25:C26"/>
    <mergeCell ref="D25:D26"/>
    <mergeCell ref="E25:E26"/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2018-11-01T14:05:20Z</cp:lastPrinted>
  <dcterms:created xsi:type="dcterms:W3CDTF">2012-01-11T18:04:35Z</dcterms:created>
  <dcterms:modified xsi:type="dcterms:W3CDTF">2018-11-01T14:05:37Z</dcterms:modified>
  <cp:category/>
  <cp:version/>
  <cp:contentType/>
  <cp:contentStatus/>
</cp:coreProperties>
</file>