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<sst xmlns="http://schemas.openxmlformats.org/spreadsheetml/2006/main" count="443" uniqueCount="426">
  <si>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</si>
  <si>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</si>
  <si>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</si>
  <si>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</si>
  <si>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</si>
  <si>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</si>
  <si>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</si>
  <si>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</si>
  <si>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</si>
  <si>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</si>
  <si>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</si>
  <si>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</si>
  <si>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</si>
  <si>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</si>
  <si>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</si>
  <si>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</si>
  <si>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</si>
  <si>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</si>
  <si>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</si>
  <si>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</si>
  <si>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</si>
  <si>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</si>
  <si>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</si>
  <si>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</si>
  <si>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</si>
  <si>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</si>
  <si>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</si>
  <si>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</si>
  <si>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</si>
  <si>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</si>
  <si>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</si>
  <si>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</si>
  <si>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</si>
  <si>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</si>
  <si>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</si>
  <si>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</si>
  <si>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</si>
  <si>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</si>
  <si>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</si>
  <si>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</si>
  <si>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</si>
  <si>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</si>
  <si>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</si>
  <si>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</si>
  <si>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</si>
  <si>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</si>
  <si>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</si>
  <si>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</si>
  <si>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</si>
  <si>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</si>
  <si>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</si>
  <si>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</si>
  <si>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</si>
  <si>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</si>
  <si>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</si>
  <si>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</si>
  <si>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</si>
  <si>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</si>
  <si>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</si>
  <si>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</si>
  <si>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</si>
  <si>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</si>
  <si>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</si>
  <si>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</si>
  <si>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</si>
  <si>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</si>
  <si>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</si>
  <si>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</si>
  <si>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</si>
  <si>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</si>
  <si>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</si>
  <si>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</si>
  <si>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</si>
  <si>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</si>
  <si>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</si>
  <si>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</si>
  <si>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</si>
  <si>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</si>
  <si>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</si>
  <si>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</si>
  <si>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</si>
  <si>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</si>
  <si>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</si>
  <si>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</si>
  <si>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</si>
  <si>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</si>
  <si>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</si>
  <si>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</si>
  <si>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</si>
  <si>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</si>
  <si>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</si>
  <si>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</si>
  <si>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</si>
  <si>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</si>
  <si>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</si>
  <si>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</si>
  <si>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</si>
  <si>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</si>
  <si>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</si>
  <si>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</si>
  <si>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</si>
  <si>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</si>
  <si>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</si>
  <si>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</si>
  <si>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</si>
  <si>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</si>
  <si>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</si>
  <si>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</si>
  <si>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</si>
  <si>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</si>
  <si>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</si>
  <si>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</si>
  <si>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</si>
  <si>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</si>
  <si>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</si>
  <si>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</si>
  <si>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</si>
  <si>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</si>
  <si>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</si>
  <si>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</si>
  <si>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</si>
  <si>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</si>
  <si>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</si>
  <si>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</si>
  <si>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</si>
  <si>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</si>
  <si>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</si>
  <si>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</si>
  <si>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</si>
  <si>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</si>
  <si>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</si>
  <si>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</si>
  <si>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</si>
  <si>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</si>
  <si>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</si>
  <si>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</si>
  <si>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</si>
  <si>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</si>
  <si>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</si>
  <si>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</si>
  <si>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</si>
  <si>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</si>
  <si>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</si>
  <si>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</si>
  <si>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</si>
  <si>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</si>
  <si>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</si>
  <si>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</si>
  <si>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</si>
  <si>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</si>
  <si>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</si>
  <si>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</si>
  <si>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</si>
  <si>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</si>
  <si>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</si>
  <si>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</si>
  <si>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</si>
  <si>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</si>
  <si>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</si>
  <si>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</si>
  <si>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</si>
  <si>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</si>
  <si>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</si>
  <si>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</si>
  <si>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</si>
  <si>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</si>
  <si>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</si>
  <si>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</si>
  <si>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</si>
  <si>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</si>
  <si>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</si>
  <si>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</si>
  <si>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</si>
  <si>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</si>
  <si>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</si>
  <si>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</si>
  <si>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</si>
  <si>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</si>
  <si>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</si>
  <si>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</si>
  <si>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</si>
  <si>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</si>
  <si>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</si>
  <si>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</si>
  <si>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</si>
  <si>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</si>
  <si>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</si>
  <si>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</si>
  <si>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</si>
  <si>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</si>
  <si>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</si>
  <si>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</si>
  <si>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</si>
  <si>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</si>
  <si>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</si>
  <si>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</si>
  <si>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</si>
  <si>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</si>
  <si>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</si>
  <si>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</si>
  <si>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</si>
  <si>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</si>
  <si>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</si>
  <si>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</si>
  <si>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</si>
  <si>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</si>
  <si>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</si>
  <si>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</si>
  <si>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</si>
  <si>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</si>
  <si>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</si>
  <si>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</si>
  <si>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</si>
  <si>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</si>
  <si>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</si>
  <si>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</si>
  <si>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</si>
  <si>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</si>
  <si>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</si>
  <si>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</si>
  <si>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</si>
  <si>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</si>
  <si>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</si>
  <si>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</si>
  <si>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</si>
  <si>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</si>
  <si>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</si>
  <si>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</si>
  <si>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</si>
  <si>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</si>
  <si>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</si>
  <si>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</si>
  <si>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</si>
  <si>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</si>
  <si>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</si>
  <si>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</si>
  <si>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</si>
  <si>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</si>
  <si>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</si>
  <si>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</si>
  <si>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</si>
  <si>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</si>
  <si>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</si>
  <si>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</si>
  <si>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</si>
  <si>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</si>
  <si>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</si>
  <si>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</si>
  <si>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</si>
  <si>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</si>
  <si>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</si>
  <si>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</si>
  <si>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</si>
  <si>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</si>
  <si>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</si>
  <si>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</si>
  <si>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</si>
  <si>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</si>
  <si>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</si>
  <si>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</si>
  <si>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</si>
  <si>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</si>
  <si>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</si>
  <si>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</si>
  <si>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</si>
  <si>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</si>
  <si>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</si>
  <si>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</si>
  <si>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</si>
  <si>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</si>
  <si>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</si>
  <si>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</si>
  <si>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</si>
  <si>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</si>
  <si>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</si>
  <si>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</si>
  <si>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</si>
  <si>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</si>
  <si>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</si>
  <si>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</si>
  <si>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</si>
  <si>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</si>
  <si>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</si>
  <si>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</si>
  <si>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</si>
  <si>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</si>
  <si>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</si>
  <si>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</si>
  <si>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</si>
  <si>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</si>
  <si>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</si>
  <si>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</si>
  <si>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</si>
  <si>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</si>
  <si>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</si>
  <si>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</si>
  <si>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</si>
  <si>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</si>
  <si>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</si>
  <si>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</si>
  <si>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</si>
  <si>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</si>
  <si>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</si>
  <si>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</si>
  <si>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</si>
  <si>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</si>
  <si>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</si>
  <si>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</si>
  <si>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</si>
  <si>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</si>
  <si>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</si>
  <si>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</si>
  <si>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</si>
  <si>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</si>
  <si>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</si>
  <si>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</si>
  <si>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</si>
  <si>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</si>
  <si>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</si>
  <si>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</si>
  <si>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</si>
  <si>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</si>
  <si>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</si>
  <si>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</si>
  <si>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</si>
  <si>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</si>
  <si>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</si>
  <si>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</si>
  <si>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</si>
  <si>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</si>
  <si>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</si>
  <si>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</si>
  <si>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</si>
  <si>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</si>
  <si>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</si>
  <si>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</si>
  <si>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</si>
  <si>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</si>
  <si>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</si>
  <si>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</si>
  <si>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</si>
  <si>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</si>
  <si>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</si>
  <si>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</si>
  <si>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</si>
  <si>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</si>
  <si>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</si>
  <si>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</si>
  <si>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</si>
  <si>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</si>
  <si>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</si>
  <si>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</si>
  <si>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</si>
  <si>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</si>
  <si>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</si>
  <si>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</si>
  <si>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</si>
  <si>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</si>
  <si>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</si>
  <si>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</si>
  <si>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</si>
  <si>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</si>
  <si>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</si>
  <si>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</si>
  <si>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</si>
  <si>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</si>
  <si>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</si>
  <si>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</si>
  <si>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</si>
  <si>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</si>
  <si>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</si>
  <si>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</si>
  <si>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</si>
  <si>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</si>
  <si>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</si>
  <si>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</si>
  <si>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</si>
  <si>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</si>
  <si>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</si>
  <si>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</si>
  <si>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</si>
  <si>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</si>
  <si>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</si>
  <si>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</si>
  <si>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</si>
  <si>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</si>
  <si>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</si>
  <si>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</si>
  <si>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</si>
  <si>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</si>
  <si>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</si>
  <si>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</si>
  <si>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</si>
  <si>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</si>
  <si>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</si>
  <si>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</si>
  <si>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</si>
  <si>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</si>
  <si>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</si>
  <si>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</si>
  <si>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</si>
  <si>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</si>
  <si>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</si>
  <si>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</si>
  <si>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</si>
  <si>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</si>
  <si>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</si>
  <si>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</si>
  <si>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</si>
  <si>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</si>
  <si>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</si>
  <si>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</si>
  <si>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</si>
  <si>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</si>
  <si>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</si>
  <si>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</si>
  <si>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</si>
  <si>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</si>
  <si>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</si>
  <si>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</si>
  <si>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</si>
  <si>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</si>
  <si>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</si>
  <si>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</si>
  <si>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</si>
  <si>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01.11.2017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</si>
</sst>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2">
      <selection activeCell="H174" sqref="A1:H174"/>
    </sheetView>
  </sheetViews>
  <sheetFormatPr defaultColWidth="9.00390625" defaultRowHeight="12.75"/>
  <cols>
    <col min="1" max="1" width="5.875" style="0" customWidth="1"/>
    <col min="2" max="2" width="28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4.753906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24467278.43</v>
      </c>
      <c r="E10" s="8">
        <f>E11+E98</f>
        <v>47466246.3</v>
      </c>
      <c r="F10" s="8">
        <f>F11+F98</f>
        <v>10342416.16</v>
      </c>
      <c r="G10" s="8">
        <f>G11+G98</f>
        <v>32925354</v>
      </c>
      <c r="H10" s="35">
        <f aca="true" t="shared" si="0" ref="H10:H41">G10/E10*100</f>
        <v>69.36582638513804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17710264.97</v>
      </c>
      <c r="H11" s="35">
        <f t="shared" si="0"/>
        <v>98.52172324210056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3757000</v>
      </c>
      <c r="F12" s="12"/>
      <c r="G12" s="12">
        <f>G13</f>
        <v>3632390.27</v>
      </c>
      <c r="H12" s="35">
        <f t="shared" si="0"/>
        <v>96.68326510513707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3757000</v>
      </c>
      <c r="F13" s="16"/>
      <c r="G13" s="16">
        <f>G14+G15+G16+G17</f>
        <v>3632390.27</v>
      </c>
      <c r="H13" s="35">
        <f t="shared" si="0"/>
        <v>96.68326510513707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f>3386000+361000</f>
        <v>3747000</v>
      </c>
      <c r="F14" s="4"/>
      <c r="G14" s="4">
        <f>3589853.73+4038.4+30927.06</f>
        <v>3624819.19</v>
      </c>
      <c r="H14" s="35">
        <f t="shared" si="0"/>
        <v>96.73923645583133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30.5+5+300</f>
        <v>335.5</v>
      </c>
      <c r="H15" s="35">
        <f t="shared" si="0"/>
        <v>16.775000000000002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f>4000+4000</f>
        <v>8000</v>
      </c>
      <c r="F16" s="4"/>
      <c r="G16" s="4">
        <f>3645.27+102.87+3487.44</f>
        <v>7235.58</v>
      </c>
      <c r="H16" s="35">
        <f t="shared" si="0"/>
        <v>90.44475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1059444.64</v>
      </c>
      <c r="H18" s="35">
        <f t="shared" si="0"/>
        <v>89.25397135636057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1059444.64</v>
      </c>
      <c r="H19" s="35">
        <f t="shared" si="0"/>
        <v>89.25397135636057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v>430340.06</v>
      </c>
      <c r="H20" s="35">
        <f t="shared" si="0"/>
        <v>95.4190820399113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4506.65</v>
      </c>
      <c r="H21" s="35">
        <f t="shared" si="0"/>
        <v>75.11083333333333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708587.76</v>
      </c>
      <c r="H22" s="35">
        <f t="shared" si="0"/>
        <v>97.06681643835616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-83989.83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35000</v>
      </c>
      <c r="F24" s="12"/>
      <c r="G24" s="12">
        <f>G25</f>
        <v>34624.93</v>
      </c>
      <c r="H24" s="35">
        <f t="shared" si="0"/>
        <v>98.92837142857142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35000</v>
      </c>
      <c r="F25" s="16"/>
      <c r="G25" s="16">
        <f>G26+G27</f>
        <v>34624.93</v>
      </c>
      <c r="H25" s="35">
        <f t="shared" si="0"/>
        <v>98.92837142857142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>
        <v>35000</v>
      </c>
      <c r="F26" s="4"/>
      <c r="G26" s="4">
        <f>33956.5+668.43</f>
        <v>34624.93</v>
      </c>
      <c r="H26" s="35">
        <f t="shared" si="0"/>
        <v>98.92837142857142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10795067.93</v>
      </c>
      <c r="H28" s="35">
        <f t="shared" si="0"/>
        <v>98.80164680578436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250120.49</v>
      </c>
      <c r="H29" s="35">
        <f t="shared" si="0"/>
        <v>38.48007538461538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245099.68+5020.81</f>
        <v>250120.49</v>
      </c>
      <c r="H31" s="35">
        <f t="shared" si="0"/>
        <v>38.48007538461538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10544947.44</v>
      </c>
      <c r="H32" s="35">
        <f t="shared" si="0"/>
        <v>102.61723861424679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8322355.319999999</v>
      </c>
      <c r="H33" s="35">
        <f t="shared" si="0"/>
        <v>110.69905985634476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8196912.75+122275.97+3166.6</f>
        <v>8322355.319999999</v>
      </c>
      <c r="H35" s="35">
        <f t="shared" si="0"/>
        <v>110.69905985634476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2222592.12</v>
      </c>
      <c r="H36" s="35">
        <f t="shared" si="0"/>
        <v>80.58709644670051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2195303.92+27288.2</f>
        <v>2222592.12</v>
      </c>
      <c r="H38" s="35">
        <f t="shared" si="0"/>
        <v>80.58709644670051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1705440.04</v>
      </c>
      <c r="H47" s="35">
        <f t="shared" si="1"/>
        <v>114.68998251513113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1159748.48</v>
      </c>
      <c r="H48" s="35">
        <f t="shared" si="1"/>
        <v>108.69245360824742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1159748.48</v>
      </c>
      <c r="H49" s="35">
        <f t="shared" si="1"/>
        <v>108.69245360824742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921837.37+237911.11</f>
        <v>1159748.48</v>
      </c>
      <c r="H51" s="35">
        <f t="shared" si="1"/>
        <v>108.69245360824742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545691.56</v>
      </c>
      <c r="H58" s="35">
        <f t="shared" si="1"/>
        <v>129.92656190476194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545691.56</v>
      </c>
      <c r="H59" s="35">
        <f t="shared" si="1"/>
        <v>129.92656190476194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545691.56</f>
        <v>545691.56</v>
      </c>
      <c r="H61" s="35">
        <f t="shared" si="1"/>
        <v>129.92656190476194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232000</v>
      </c>
      <c r="F68" s="12"/>
      <c r="G68" s="12">
        <f>G69+G71+G80</f>
        <v>174131.95</v>
      </c>
      <c r="H68" s="35">
        <f t="shared" si="1"/>
        <v>75.056875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132000</v>
      </c>
      <c r="F71" s="16"/>
      <c r="G71" s="16">
        <f>G72+G74+G76+G78</f>
        <v>104950</v>
      </c>
      <c r="H71" s="35">
        <f t="shared" si="1"/>
        <v>79.50757575757575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132000</v>
      </c>
      <c r="F76" s="4"/>
      <c r="G76" s="4">
        <f>G77</f>
        <v>104950</v>
      </c>
      <c r="H76" s="35">
        <f t="shared" si="2"/>
        <v>79.50757575757575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f>532000-400000</f>
        <v>132000</v>
      </c>
      <c r="F77" s="4"/>
      <c r="G77" s="4">
        <f>104950</f>
        <v>104950</v>
      </c>
      <c r="H77" s="35">
        <f t="shared" si="2"/>
        <v>79.50757575757575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69181.95</v>
      </c>
      <c r="H80" s="35">
        <f t="shared" si="2"/>
        <v>69.18194999999999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69181.95</v>
      </c>
      <c r="H81" s="35">
        <f t="shared" si="2"/>
        <v>69.18194999999999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f>69181.95</f>
        <v>69181.95</v>
      </c>
      <c r="H83" s="35">
        <f t="shared" si="2"/>
        <v>69.18194999999999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19000</v>
      </c>
      <c r="H87" s="35">
        <f t="shared" si="2"/>
        <v>63.33333333333333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19000</v>
      </c>
      <c r="H88" s="35">
        <f t="shared" si="2"/>
        <v>63.33333333333333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v>19000</v>
      </c>
      <c r="H90" s="35">
        <f t="shared" si="2"/>
        <v>63.33333333333333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249365.21</v>
      </c>
      <c r="H91" s="35">
        <f t="shared" si="2"/>
        <v>88.42737943262411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249365.21</v>
      </c>
      <c r="H95" s="35">
        <f t="shared" si="2"/>
        <v>88.42737943262411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249365.21</v>
      </c>
      <c r="H97" s="35">
        <f t="shared" si="2"/>
        <v>88.42737943262411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24467278.43</v>
      </c>
      <c r="E98" s="12">
        <f>E99+E158+E165</f>
        <v>29490246.3</v>
      </c>
      <c r="F98" s="12">
        <f>F99+F158+F165</f>
        <v>10342416.16</v>
      </c>
      <c r="G98" s="12">
        <f>G99+G158+G165</f>
        <v>15215089.030000001</v>
      </c>
      <c r="H98" s="35">
        <f t="shared" si="2"/>
        <v>51.593631586590035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24467278.43</v>
      </c>
      <c r="E99" s="12">
        <f>E100+E107+E135+E139</f>
        <v>29230246.3</v>
      </c>
      <c r="F99" s="12">
        <f>F100+F107+F135+F139</f>
        <v>10342416.16</v>
      </c>
      <c r="G99" s="12">
        <f>G100+G107+G135+G139</f>
        <v>14957304.030000001</v>
      </c>
      <c r="H99" s="35">
        <f t="shared" si="2"/>
        <v>51.17063974243693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2203000</v>
      </c>
      <c r="G100" s="12">
        <f>G101+G104</f>
        <v>2203000</v>
      </c>
      <c r="H100" s="35">
        <f t="shared" si="2"/>
        <v>83.35225122966327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2203000</v>
      </c>
      <c r="G101" s="16">
        <f>G102+G103</f>
        <v>2203000</v>
      </c>
      <c r="H101" s="35">
        <f t="shared" si="2"/>
        <v>83.35225122966327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2203000</v>
      </c>
      <c r="G103" s="4">
        <f>1982700+220300</f>
        <v>2203000</v>
      </c>
      <c r="H103" s="35">
        <f t="shared" si="2"/>
        <v>83.35225122966327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21815832</v>
      </c>
      <c r="E107" s="12">
        <f>E108+E111+E114+E118+E121+E125+E124</f>
        <v>26407899.87</v>
      </c>
      <c r="F107" s="12">
        <f>F108+F111+F114+F118+F121+F125+F124</f>
        <v>8130969.73</v>
      </c>
      <c r="G107" s="12">
        <f>G108+G111+G114+G118+G121+G125+G124</f>
        <v>12574957.600000001</v>
      </c>
      <c r="H107" s="35">
        <f aca="true" t="shared" si="3" ref="H107:H146">G107/E107*100</f>
        <v>47.61816601056357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5600729</v>
      </c>
      <c r="G108" s="16">
        <f>G109+G110</f>
        <v>5600729</v>
      </c>
      <c r="H108" s="35">
        <f t="shared" si="3"/>
        <v>31.29266003274127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5600729</v>
      </c>
      <c r="G110" s="4">
        <f>5600729</f>
        <v>5600729</v>
      </c>
      <c r="H110" s="35">
        <f t="shared" si="3"/>
        <v>31.29266003274127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3619632</v>
      </c>
      <c r="E124" s="16">
        <f>2565458+1401709-347535</f>
        <v>3619632</v>
      </c>
      <c r="F124" s="16">
        <f>G124</f>
        <v>2231940.73</v>
      </c>
      <c r="G124" s="16">
        <f>2231940.73</f>
        <v>2231940.73</v>
      </c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4890367.87</v>
      </c>
      <c r="F125" s="16">
        <f>F132</f>
        <v>298300</v>
      </c>
      <c r="G125" s="16">
        <f>G126+G131</f>
        <v>4742287.87</v>
      </c>
      <c r="H125" s="35">
        <f t="shared" si="3"/>
        <v>96.9720069341123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4890367.87</v>
      </c>
      <c r="F131" s="4"/>
      <c r="G131" s="4">
        <f>G132+G133+G134</f>
        <v>4742287.87</v>
      </c>
      <c r="H131" s="35">
        <f t="shared" si="3"/>
        <v>96.9720069341123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</f>
        <v>3576800</v>
      </c>
      <c r="F134" s="4"/>
      <c r="G134" s="4">
        <f>1792180+1636540</f>
        <v>3428720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170900</v>
      </c>
      <c r="H135" s="35">
        <f t="shared" si="3"/>
        <v>100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170900</v>
      </c>
      <c r="H136" s="35">
        <f t="shared" si="3"/>
        <v>100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42725+42725+42725+42725</f>
        <v>170900</v>
      </c>
      <c r="H138" s="35">
        <f t="shared" si="3"/>
        <v>100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260000</v>
      </c>
      <c r="F158" s="12"/>
      <c r="G158" s="12">
        <f>G159+G162</f>
        <v>257785</v>
      </c>
      <c r="H158" s="35">
        <f t="shared" si="4"/>
        <v>99.14807692307693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260000</v>
      </c>
      <c r="F162" s="16"/>
      <c r="G162" s="16">
        <f>G163+G164</f>
        <v>257785</v>
      </c>
      <c r="H162" s="35">
        <f t="shared" si="4"/>
        <v>99.14807692307693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f>50000-15000</f>
        <v>35000</v>
      </c>
      <c r="F163" s="4"/>
      <c r="G163" s="4">
        <v>34285</v>
      </c>
      <c r="H163" s="35">
        <f t="shared" si="4"/>
        <v>97.95714285714286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>
        <f>210000+15000</f>
        <v>225000</v>
      </c>
      <c r="F164" s="4"/>
      <c r="G164" s="4">
        <v>223500</v>
      </c>
      <c r="H164" s="35">
        <f t="shared" si="4"/>
        <v>99.33333333333333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2017-11-03T06:57:13Z</cp:lastPrinted>
  <dcterms:created xsi:type="dcterms:W3CDTF">2004-03-19T10:46:52Z</dcterms:created>
  <dcterms:modified xsi:type="dcterms:W3CDTF">2017-11-03T06:57:34Z</dcterms:modified>
  <cp:category/>
  <cp:version/>
  <cp:contentType/>
  <cp:contentStatus/>
</cp:coreProperties>
</file>