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<sst xmlns="http://schemas.openxmlformats.org/spreadsheetml/2006/main" count="443" uniqueCount="426">
  <si>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</si>
  <si>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</si>
  <si>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</si>
  <si>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</si>
  <si>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</si>
  <si>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</si>
  <si>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</si>
  <si>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</si>
  <si>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</si>
  <si>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000  2  02  04999  00  0000  151</t>
  </si>
  <si>
    <t>Прочие межбюджетные трансферты, передаваемые бюджетам</t>
  </si>
  <si>
    <t>000  2  02  04999  10  0000  151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</si>
  <si>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</si>
  <si>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</si>
  <si>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</si>
  <si>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</si>
  <si>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</si>
  <si>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</si>
  <si>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</si>
  <si>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</si>
  <si>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</si>
  <si>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</si>
  <si>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</si>
  <si>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</si>
  <si>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</si>
  <si>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</si>
  <si>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</si>
  <si>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</si>
  <si>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</si>
  <si>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</si>
  <si>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</si>
  <si>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</si>
  <si>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</si>
  <si>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</si>
  <si>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</si>
  <si>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</si>
  <si>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</si>
  <si>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</si>
  <si>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</si>
  <si>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</si>
  <si>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</si>
  <si>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</si>
  <si>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</si>
  <si>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</si>
  <si>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</si>
  <si>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</si>
  <si>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</si>
  <si>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</si>
  <si>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</si>
  <si>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</si>
  <si>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</si>
  <si>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</si>
  <si>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</si>
  <si>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</si>
  <si>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</si>
  <si>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</si>
  <si>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</si>
  <si>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</si>
  <si>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</si>
  <si>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</si>
  <si>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</si>
  <si>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</si>
  <si>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</si>
  <si>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</si>
  <si>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</si>
  <si>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</si>
  <si>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</si>
  <si>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</si>
  <si>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</si>
  <si>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</si>
  <si>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</si>
  <si>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</si>
  <si>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</si>
  <si>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</si>
  <si>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</si>
  <si>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</si>
  <si>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</si>
  <si>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</si>
  <si>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</si>
  <si>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</si>
  <si>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</si>
  <si>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</si>
  <si>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</si>
  <si>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</si>
  <si>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</si>
  <si>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</si>
  <si>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</si>
  <si>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</si>
  <si>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</si>
  <si>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</si>
  <si>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</si>
  <si>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</si>
  <si>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</si>
  <si>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</si>
  <si>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</si>
  <si>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</si>
  <si>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</si>
  <si>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</si>
  <si>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</si>
  <si>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</si>
  <si>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</si>
  <si>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</si>
  <si>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</si>
  <si>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</si>
  <si>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</si>
  <si>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</si>
  <si>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</si>
  <si>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</si>
  <si>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</si>
  <si>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</si>
  <si>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</si>
  <si>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</si>
  <si>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</si>
  <si>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</si>
  <si>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</si>
  <si>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</si>
  <si>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</si>
  <si>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</si>
  <si>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</si>
  <si>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</si>
  <si>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</si>
  <si>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</si>
  <si>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</si>
  <si>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</si>
  <si>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</si>
  <si>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</si>
  <si>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</si>
  <si>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</si>
  <si>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</si>
  <si>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</si>
  <si>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</si>
  <si>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</si>
  <si>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</si>
  <si>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</si>
  <si>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</si>
  <si>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</si>
  <si>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</si>
  <si>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</si>
  <si>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</si>
  <si>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</si>
  <si>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</si>
  <si>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</si>
  <si>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</si>
  <si>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</si>
  <si>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</si>
  <si>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</si>
  <si>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</si>
  <si>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</si>
  <si>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</si>
  <si>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</si>
  <si>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</si>
  <si>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</si>
  <si>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</si>
  <si>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</si>
  <si>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</si>
  <si>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</si>
  <si>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</si>
  <si>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</si>
  <si>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</si>
  <si>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</si>
  <si>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</si>
  <si>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</si>
  <si>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</si>
  <si>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</si>
  <si>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</si>
  <si>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</si>
  <si>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</si>
  <si>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</si>
  <si>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</si>
  <si>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</si>
  <si>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</si>
  <si>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</si>
  <si>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</si>
  <si>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</si>
  <si>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</si>
  <si>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</si>
  <si>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</si>
  <si>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</si>
  <si>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</si>
  <si>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</si>
  <si>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</si>
  <si>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</si>
  <si>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</si>
  <si>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</si>
  <si>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</si>
  <si>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</si>
  <si>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</si>
  <si>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</si>
  <si>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</si>
  <si>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</si>
  <si>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</si>
  <si>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</si>
  <si>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</si>
  <si>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</si>
  <si>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</si>
  <si>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</si>
  <si>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</si>
  <si>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</si>
  <si>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</si>
  <si>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</si>
  <si>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</si>
  <si>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</si>
  <si>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</si>
  <si>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</si>
  <si>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</si>
  <si>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</si>
  <si>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</si>
  <si>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</si>
  <si>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</si>
  <si>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</si>
  <si>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</si>
  <si>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</si>
  <si>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</si>
  <si>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</si>
  <si>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</si>
  <si>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</si>
  <si>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</si>
  <si>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</si>
  <si>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</si>
  <si>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</si>
  <si>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</si>
  <si>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</si>
  <si>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</si>
  <si>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</si>
  <si>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</si>
  <si>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</si>
  <si>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</si>
  <si>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</si>
  <si>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</si>
  <si>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</si>
  <si>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</si>
  <si>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</si>
  <si>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</si>
  <si>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</si>
  <si>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</si>
  <si>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</si>
  <si>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</si>
  <si>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</si>
  <si>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</si>
  <si>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</si>
  <si>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</si>
  <si>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</si>
  <si>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</si>
  <si>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</si>
  <si>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</si>
  <si>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</si>
  <si>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</si>
  <si>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</si>
  <si>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</si>
  <si>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</si>
  <si>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</si>
  <si>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</si>
  <si>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</si>
  <si>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</si>
  <si>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</si>
  <si>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</si>
  <si>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</si>
  <si>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</si>
  <si>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</si>
  <si>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</si>
  <si>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</si>
  <si>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</si>
  <si>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</si>
  <si>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</si>
  <si>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</si>
  <si>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</si>
  <si>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</si>
  <si>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</si>
  <si>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</si>
  <si>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</si>
  <si>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</si>
  <si>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</si>
  <si>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</si>
  <si>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</si>
  <si>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</si>
  <si>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</si>
  <si>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</si>
  <si>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</si>
  <si>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</si>
  <si>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</si>
  <si>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</si>
  <si>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</si>
  <si>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</si>
  <si>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</si>
  <si>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</si>
  <si>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</si>
  <si>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</si>
  <si>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</si>
  <si>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</si>
  <si>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</si>
  <si>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</si>
  <si>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</si>
  <si>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</si>
  <si>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</si>
  <si>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</si>
  <si>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</si>
  <si>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</si>
  <si>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</si>
  <si>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</si>
  <si>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</si>
  <si>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</si>
  <si>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</si>
  <si>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</si>
  <si>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</si>
  <si>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</si>
  <si>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</si>
  <si>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</si>
  <si>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</si>
  <si>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</si>
  <si>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</si>
  <si>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</si>
  <si>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</si>
  <si>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</si>
  <si>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</si>
  <si>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</si>
  <si>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</si>
  <si>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</si>
  <si>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</si>
  <si>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</si>
  <si>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</si>
  <si>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</si>
  <si>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</si>
  <si>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</si>
  <si>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</si>
  <si>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</si>
  <si>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</si>
  <si>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</si>
  <si>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</si>
  <si>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</si>
  <si>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</si>
  <si>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</si>
  <si>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</si>
  <si>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</si>
  <si>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</si>
  <si>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</si>
  <si>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</si>
  <si>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</si>
  <si>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</si>
  <si>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</si>
  <si>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</si>
  <si>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</si>
  <si>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</si>
  <si>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</si>
  <si>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</si>
  <si>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</si>
  <si>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</si>
  <si>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</si>
  <si>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</si>
  <si>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</si>
  <si>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</si>
  <si>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</si>
  <si>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</si>
  <si>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</si>
  <si>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</si>
  <si>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</si>
  <si>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</si>
  <si>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</si>
  <si>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</si>
  <si>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</si>
  <si>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</si>
  <si>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</si>
  <si>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</si>
  <si>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</si>
  <si>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</si>
  <si>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</si>
  <si>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</si>
  <si>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</si>
  <si>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</si>
  <si>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</si>
  <si>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</si>
  <si>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</si>
  <si>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</si>
  <si>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</si>
  <si>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</si>
  <si>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</si>
  <si>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</si>
  <si>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</si>
  <si>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</si>
  <si>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</si>
  <si>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</si>
  <si>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</si>
  <si>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</si>
  <si>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</si>
  <si>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</si>
  <si>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</si>
  <si>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</si>
  <si>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</si>
  <si>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</si>
  <si>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</si>
  <si>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</si>
  <si>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</si>
  <si>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</si>
  <si>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</si>
  <si>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</si>
  <si>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</si>
  <si>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</si>
  <si>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</si>
  <si>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</si>
  <si>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</si>
  <si>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</si>
  <si>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</si>
  <si>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</si>
  <si>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</si>
  <si>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</si>
  <si>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</si>
  <si>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</si>
  <si>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</si>
  <si>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</si>
  <si>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</si>
  <si>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</si>
  <si>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</si>
  <si>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</si>
  <si>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</si>
  <si>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</si>
  <si>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</si>
  <si>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01.02.2017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</si>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</sst>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2">
      <selection activeCell="H174" sqref="A1:H174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2.87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251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279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415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405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280</v>
      </c>
    </row>
    <row r="9" spans="1:9" ht="105.75" customHeight="1">
      <c r="A9" s="5" t="s">
        <v>252</v>
      </c>
      <c r="B9" s="5" t="s">
        <v>253</v>
      </c>
      <c r="C9" s="5" t="s">
        <v>254</v>
      </c>
      <c r="D9" s="5" t="s">
        <v>398</v>
      </c>
      <c r="E9" s="5" t="s">
        <v>69</v>
      </c>
      <c r="F9" s="5" t="s">
        <v>399</v>
      </c>
      <c r="G9" s="5" t="s">
        <v>70</v>
      </c>
      <c r="H9" s="32" t="s">
        <v>277</v>
      </c>
      <c r="I9" s="1"/>
    </row>
    <row r="10" spans="1:8" s="9" customFormat="1" ht="12.75">
      <c r="A10" s="37">
        <v>1.1</v>
      </c>
      <c r="B10" s="6" t="s">
        <v>255</v>
      </c>
      <c r="C10" s="7" t="s">
        <v>256</v>
      </c>
      <c r="D10" s="8">
        <f>D11+D98</f>
        <v>2650500</v>
      </c>
      <c r="E10" s="8">
        <f>E11+E98</f>
        <v>26498867.87</v>
      </c>
      <c r="F10" s="8">
        <f>F11+F98</f>
        <v>220300</v>
      </c>
      <c r="G10" s="8">
        <f>G11+G98</f>
        <v>2596760.4999999995</v>
      </c>
      <c r="H10" s="35">
        <f aca="true" t="shared" si="0" ref="H10:H41">G10/E10*100</f>
        <v>9.799514880180423</v>
      </c>
    </row>
    <row r="11" spans="1:8" s="21" customFormat="1" ht="25.5">
      <c r="A11" s="38">
        <v>1.2</v>
      </c>
      <c r="B11" s="18" t="s">
        <v>257</v>
      </c>
      <c r="C11" s="19" t="s">
        <v>258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2376460.4999999995</v>
      </c>
      <c r="H11" s="35">
        <f t="shared" si="0"/>
        <v>13.22018524699599</v>
      </c>
    </row>
    <row r="12" spans="1:8" s="13" customFormat="1" ht="12.75">
      <c r="A12" s="36">
        <v>1.3</v>
      </c>
      <c r="B12" s="10" t="s">
        <v>259</v>
      </c>
      <c r="C12" s="11" t="s">
        <v>260</v>
      </c>
      <c r="D12" s="11"/>
      <c r="E12" s="12">
        <f>E13</f>
        <v>3392000</v>
      </c>
      <c r="F12" s="12"/>
      <c r="G12" s="12">
        <f>G13</f>
        <v>265423.65</v>
      </c>
      <c r="H12" s="35">
        <f t="shared" si="0"/>
        <v>7.824989681603774</v>
      </c>
    </row>
    <row r="13" spans="1:8" s="17" customFormat="1" ht="12.75">
      <c r="A13" s="39">
        <v>1.16</v>
      </c>
      <c r="B13" s="14" t="s">
        <v>261</v>
      </c>
      <c r="C13" s="15" t="s">
        <v>262</v>
      </c>
      <c r="D13" s="15"/>
      <c r="E13" s="16">
        <f>E14+E15+E16+E17</f>
        <v>3392000</v>
      </c>
      <c r="F13" s="16"/>
      <c r="G13" s="16">
        <f>G14+G15+G16+G17</f>
        <v>265423.65</v>
      </c>
      <c r="H13" s="35">
        <f t="shared" si="0"/>
        <v>7.824989681603774</v>
      </c>
    </row>
    <row r="14" spans="1:12" ht="114" customHeight="1">
      <c r="A14" s="40">
        <v>1.17</v>
      </c>
      <c r="B14" s="3" t="s">
        <v>263</v>
      </c>
      <c r="C14" s="2" t="s">
        <v>264</v>
      </c>
      <c r="D14" s="2"/>
      <c r="E14" s="4">
        <v>3386000</v>
      </c>
      <c r="F14" s="4"/>
      <c r="G14" s="4">
        <f>264195.58-13.3</f>
        <v>264182.28</v>
      </c>
      <c r="H14" s="35">
        <f t="shared" si="0"/>
        <v>7.802193738924985</v>
      </c>
      <c r="L14" s="46"/>
    </row>
    <row r="15" spans="1:8" ht="114.75" customHeight="1">
      <c r="A15" s="40">
        <v>1.18</v>
      </c>
      <c r="B15" s="3" t="s">
        <v>265</v>
      </c>
      <c r="C15" s="2" t="s">
        <v>266</v>
      </c>
      <c r="D15" s="2"/>
      <c r="E15" s="4">
        <v>2000</v>
      </c>
      <c r="F15" s="4"/>
      <c r="G15" s="4"/>
      <c r="H15" s="35">
        <f t="shared" si="0"/>
        <v>0</v>
      </c>
    </row>
    <row r="16" spans="1:8" ht="75.75" customHeight="1">
      <c r="A16" s="40">
        <v>1.19</v>
      </c>
      <c r="B16" s="3" t="s">
        <v>267</v>
      </c>
      <c r="C16" s="2" t="s">
        <v>268</v>
      </c>
      <c r="D16" s="2"/>
      <c r="E16" s="4">
        <v>4000</v>
      </c>
      <c r="F16" s="4"/>
      <c r="G16" s="4">
        <f>8.07+1233.3</f>
        <v>1241.37</v>
      </c>
      <c r="H16" s="35">
        <f t="shared" si="0"/>
        <v>31.034249999999997</v>
      </c>
    </row>
    <row r="17" spans="1:8" ht="109.5" customHeight="1">
      <c r="A17" s="40" t="s">
        <v>285</v>
      </c>
      <c r="B17" s="3" t="s">
        <v>269</v>
      </c>
      <c r="C17" s="2" t="s">
        <v>270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77</v>
      </c>
      <c r="C18" s="11" t="s">
        <v>78</v>
      </c>
      <c r="D18" s="11"/>
      <c r="E18" s="12">
        <f>E19</f>
        <v>1187000</v>
      </c>
      <c r="F18" s="12"/>
      <c r="G18" s="12">
        <f>G19</f>
        <v>109125.84000000001</v>
      </c>
      <c r="H18" s="35">
        <f t="shared" si="0"/>
        <v>9.193415332771695</v>
      </c>
    </row>
    <row r="19" spans="1:8" s="17" customFormat="1" ht="45.75" customHeight="1">
      <c r="A19" s="39">
        <v>1.48</v>
      </c>
      <c r="B19" s="14" t="s">
        <v>79</v>
      </c>
      <c r="C19" s="15" t="s">
        <v>80</v>
      </c>
      <c r="D19" s="15"/>
      <c r="E19" s="16">
        <f>E20+E21+E22+E23</f>
        <v>1187000</v>
      </c>
      <c r="F19" s="16"/>
      <c r="G19" s="16">
        <f>G20+G21+G22+G23</f>
        <v>109125.84000000001</v>
      </c>
      <c r="H19" s="35">
        <f t="shared" si="0"/>
        <v>9.193415332771695</v>
      </c>
    </row>
    <row r="20" spans="1:8" ht="96" customHeight="1">
      <c r="A20" s="40" t="s">
        <v>286</v>
      </c>
      <c r="B20" s="3" t="s">
        <v>81</v>
      </c>
      <c r="C20" s="2" t="s">
        <v>82</v>
      </c>
      <c r="D20" s="2"/>
      <c r="E20" s="4">
        <v>451000</v>
      </c>
      <c r="F20" s="4"/>
      <c r="G20" s="4">
        <f>35866.46</f>
        <v>35866.46</v>
      </c>
      <c r="H20" s="35">
        <f t="shared" si="0"/>
        <v>7.952651884700665</v>
      </c>
    </row>
    <row r="21" spans="1:8" ht="112.5" customHeight="1">
      <c r="A21" s="40">
        <v>1.71</v>
      </c>
      <c r="B21" s="3" t="s">
        <v>83</v>
      </c>
      <c r="C21" s="2" t="s">
        <v>84</v>
      </c>
      <c r="D21" s="2"/>
      <c r="E21" s="4">
        <v>6000</v>
      </c>
      <c r="F21" s="4"/>
      <c r="G21" s="4">
        <f>406.55</f>
        <v>406.55</v>
      </c>
      <c r="H21" s="35">
        <f t="shared" si="0"/>
        <v>6.775833333333334</v>
      </c>
    </row>
    <row r="22" spans="1:8" ht="111" customHeight="1">
      <c r="A22" s="40">
        <v>1.72</v>
      </c>
      <c r="B22" s="3" t="s">
        <v>85</v>
      </c>
      <c r="C22" s="2" t="s">
        <v>86</v>
      </c>
      <c r="D22" s="2"/>
      <c r="E22" s="4">
        <v>730000</v>
      </c>
      <c r="F22" s="4"/>
      <c r="G22" s="4">
        <f>75298.75</f>
        <v>75298.75</v>
      </c>
      <c r="H22" s="35">
        <f t="shared" si="0"/>
        <v>10.314897260273973</v>
      </c>
    </row>
    <row r="23" spans="1:8" ht="106.5" customHeight="1">
      <c r="A23" s="40">
        <v>1.73</v>
      </c>
      <c r="B23" s="3" t="s">
        <v>87</v>
      </c>
      <c r="C23" s="2" t="s">
        <v>88</v>
      </c>
      <c r="D23" s="2"/>
      <c r="E23" s="30"/>
      <c r="F23" s="30"/>
      <c r="G23" s="30">
        <v>-2445.92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89</v>
      </c>
      <c r="C24" s="11" t="s">
        <v>90</v>
      </c>
      <c r="D24" s="11"/>
      <c r="E24" s="12">
        <f>E25</f>
        <v>0</v>
      </c>
      <c r="F24" s="12"/>
      <c r="G24" s="12">
        <f>G25</f>
        <v>0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91</v>
      </c>
      <c r="C25" s="15" t="s">
        <v>92</v>
      </c>
      <c r="D25" s="15"/>
      <c r="E25" s="16">
        <f>E26+E27</f>
        <v>0</v>
      </c>
      <c r="F25" s="16"/>
      <c r="G25" s="16">
        <f>G26+G27</f>
        <v>0</v>
      </c>
      <c r="H25" s="35" t="e">
        <f t="shared" si="0"/>
        <v>#DIV/0!</v>
      </c>
    </row>
    <row r="26" spans="1:8" ht="18" customHeight="1">
      <c r="A26" s="40">
        <v>1.118</v>
      </c>
      <c r="B26" s="3" t="s">
        <v>93</v>
      </c>
      <c r="C26" s="2" t="s">
        <v>92</v>
      </c>
      <c r="D26" s="2"/>
      <c r="E26" s="4"/>
      <c r="F26" s="4"/>
      <c r="G26" s="4"/>
      <c r="H26" s="35" t="e">
        <f t="shared" si="0"/>
        <v>#DIV/0!</v>
      </c>
    </row>
    <row r="27" spans="1:8" ht="45" customHeight="1">
      <c r="A27" s="40">
        <v>1.119</v>
      </c>
      <c r="B27" s="3" t="s">
        <v>94</v>
      </c>
      <c r="C27" s="2" t="s">
        <v>95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96</v>
      </c>
      <c r="C28" s="11" t="s">
        <v>97</v>
      </c>
      <c r="D28" s="11"/>
      <c r="E28" s="12">
        <f>E29+E32</f>
        <v>10926000</v>
      </c>
      <c r="F28" s="12"/>
      <c r="G28" s="12">
        <f>G29+G32</f>
        <v>1673644.43</v>
      </c>
      <c r="H28" s="35">
        <f t="shared" si="0"/>
        <v>15.317997711879919</v>
      </c>
    </row>
    <row r="29" spans="1:8" s="17" customFormat="1" ht="18" customHeight="1">
      <c r="A29" s="39">
        <v>1.129</v>
      </c>
      <c r="B29" s="14" t="s">
        <v>98</v>
      </c>
      <c r="C29" s="15" t="s">
        <v>99</v>
      </c>
      <c r="D29" s="15"/>
      <c r="E29" s="16">
        <f>E30+E31</f>
        <v>650000</v>
      </c>
      <c r="F29" s="16"/>
      <c r="G29" s="16">
        <f>G30+G31</f>
        <v>8000.3099999999995</v>
      </c>
      <c r="H29" s="35">
        <f t="shared" si="0"/>
        <v>1.2308169230769228</v>
      </c>
    </row>
    <row r="30" spans="1:8" ht="60" customHeight="1">
      <c r="A30" s="40">
        <v>1.135</v>
      </c>
      <c r="B30" s="3" t="s">
        <v>100</v>
      </c>
      <c r="C30" s="2" t="s">
        <v>101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102</v>
      </c>
      <c r="C31" s="2" t="s">
        <v>103</v>
      </c>
      <c r="D31" s="2"/>
      <c r="E31" s="4">
        <v>650000</v>
      </c>
      <c r="F31" s="4"/>
      <c r="G31" s="4">
        <f>7686.66+313.65</f>
        <v>8000.3099999999995</v>
      </c>
      <c r="H31" s="35">
        <f t="shared" si="0"/>
        <v>1.2308169230769228</v>
      </c>
    </row>
    <row r="32" spans="1:8" s="17" customFormat="1" ht="21.75" customHeight="1">
      <c r="A32" s="39">
        <v>1.144</v>
      </c>
      <c r="B32" s="14" t="s">
        <v>104</v>
      </c>
      <c r="C32" s="15" t="s">
        <v>105</v>
      </c>
      <c r="D32" s="15"/>
      <c r="E32" s="16">
        <f>E33+E36</f>
        <v>10276000</v>
      </c>
      <c r="F32" s="16"/>
      <c r="G32" s="16">
        <f>G33+G36</f>
        <v>1665644.1199999999</v>
      </c>
      <c r="H32" s="35">
        <f t="shared" si="0"/>
        <v>16.209070844686646</v>
      </c>
    </row>
    <row r="33" spans="1:8" ht="21.75" customHeight="1">
      <c r="A33" s="40">
        <v>1.145</v>
      </c>
      <c r="B33" s="3" t="s">
        <v>106</v>
      </c>
      <c r="C33" s="2" t="s">
        <v>107</v>
      </c>
      <c r="D33" s="2"/>
      <c r="E33" s="4">
        <f>E34+E35</f>
        <v>7518000</v>
      </c>
      <c r="F33" s="4"/>
      <c r="G33" s="4">
        <f>G34+G35</f>
        <v>1623992.94</v>
      </c>
      <c r="H33" s="35">
        <f t="shared" si="0"/>
        <v>21.601395849960095</v>
      </c>
    </row>
    <row r="34" spans="1:8" ht="55.5" customHeight="1">
      <c r="A34" s="40">
        <v>1.151</v>
      </c>
      <c r="B34" s="3" t="s">
        <v>108</v>
      </c>
      <c r="C34" s="2" t="s">
        <v>109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110</v>
      </c>
      <c r="C35" s="2" t="s">
        <v>111</v>
      </c>
      <c r="D35" s="2"/>
      <c r="E35" s="4">
        <v>7518000</v>
      </c>
      <c r="F35" s="4"/>
      <c r="G35" s="4">
        <f>1623619+373.94</f>
        <v>1623992.94</v>
      </c>
      <c r="H35" s="35">
        <f t="shared" si="0"/>
        <v>21.601395849960095</v>
      </c>
    </row>
    <row r="36" spans="1:8" ht="27.75" customHeight="1">
      <c r="A36" s="40">
        <v>1.153</v>
      </c>
      <c r="B36" s="3" t="s">
        <v>112</v>
      </c>
      <c r="C36" s="2" t="s">
        <v>113</v>
      </c>
      <c r="D36" s="2"/>
      <c r="E36" s="4">
        <f>E37+E38</f>
        <v>2758000</v>
      </c>
      <c r="F36" s="4"/>
      <c r="G36" s="4">
        <f>G38</f>
        <v>41651.18</v>
      </c>
      <c r="H36" s="35">
        <f t="shared" si="0"/>
        <v>1.5101950688905004</v>
      </c>
    </row>
    <row r="37" spans="1:8" ht="53.25" customHeight="1">
      <c r="A37" s="40">
        <v>1.159</v>
      </c>
      <c r="B37" s="3" t="s">
        <v>114</v>
      </c>
      <c r="C37" s="2" t="s">
        <v>115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281</v>
      </c>
      <c r="B38" s="3" t="s">
        <v>116</v>
      </c>
      <c r="C38" s="2" t="s">
        <v>117</v>
      </c>
      <c r="D38" s="2"/>
      <c r="E38" s="4">
        <v>2758000</v>
      </c>
      <c r="F38" s="4"/>
      <c r="G38" s="4">
        <f>40794.71+856.47</f>
        <v>41651.18</v>
      </c>
      <c r="H38" s="35">
        <f t="shared" si="0"/>
        <v>1.5101950688905004</v>
      </c>
    </row>
    <row r="39" spans="1:8" s="13" customFormat="1" ht="23.25" customHeight="1">
      <c r="A39" s="36" t="s">
        <v>287</v>
      </c>
      <c r="B39" s="10" t="s">
        <v>118</v>
      </c>
      <c r="C39" s="11" t="s">
        <v>119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288</v>
      </c>
      <c r="B40" s="14" t="s">
        <v>120</v>
      </c>
      <c r="C40" s="15" t="s">
        <v>121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289</v>
      </c>
      <c r="B41" s="3" t="s">
        <v>122</v>
      </c>
      <c r="C41" s="2" t="s">
        <v>123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290</v>
      </c>
      <c r="B42" s="10" t="s">
        <v>124</v>
      </c>
      <c r="C42" s="11" t="s">
        <v>125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291</v>
      </c>
      <c r="B43" s="14" t="s">
        <v>126</v>
      </c>
      <c r="C43" s="15" t="s">
        <v>127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292</v>
      </c>
      <c r="B44" s="3" t="s">
        <v>128</v>
      </c>
      <c r="C44" s="2" t="s">
        <v>129</v>
      </c>
      <c r="D44" s="2"/>
      <c r="E44" s="30"/>
      <c r="F44" s="30"/>
      <c r="G44" s="30"/>
      <c r="H44" s="35" t="e">
        <f t="shared" si="1"/>
        <v>#DIV/0!</v>
      </c>
    </row>
    <row r="45" spans="1:8" ht="57" customHeight="1">
      <c r="A45" s="40" t="s">
        <v>293</v>
      </c>
      <c r="B45" s="3" t="s">
        <v>130</v>
      </c>
      <c r="C45" s="2" t="s">
        <v>131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294</v>
      </c>
      <c r="B46" s="3" t="s">
        <v>132</v>
      </c>
      <c r="C46" s="2" t="s">
        <v>133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295</v>
      </c>
      <c r="B47" s="10" t="s">
        <v>134</v>
      </c>
      <c r="C47" s="11" t="s">
        <v>135</v>
      </c>
      <c r="D47" s="11"/>
      <c r="E47" s="12">
        <f>E48+E55+E58</f>
        <v>1487000</v>
      </c>
      <c r="F47" s="12"/>
      <c r="G47" s="12">
        <f>G48+G55+G58</f>
        <v>279239.33999999997</v>
      </c>
      <c r="H47" s="35">
        <f t="shared" si="1"/>
        <v>18.778704774714186</v>
      </c>
    </row>
    <row r="48" spans="1:8" s="17" customFormat="1" ht="114" customHeight="1">
      <c r="A48" s="39" t="s">
        <v>296</v>
      </c>
      <c r="B48" s="14" t="s">
        <v>136</v>
      </c>
      <c r="C48" s="15" t="s">
        <v>137</v>
      </c>
      <c r="D48" s="15"/>
      <c r="E48" s="16">
        <f>E49+E52</f>
        <v>1067000</v>
      </c>
      <c r="F48" s="16"/>
      <c r="G48" s="16">
        <f>G49+G52</f>
        <v>256119.4</v>
      </c>
      <c r="H48" s="35">
        <f t="shared" si="1"/>
        <v>24.00369259606373</v>
      </c>
    </row>
    <row r="49" spans="1:8" ht="98.25" customHeight="1">
      <c r="A49" s="40" t="s">
        <v>297</v>
      </c>
      <c r="B49" s="3" t="s">
        <v>138</v>
      </c>
      <c r="C49" s="2" t="s">
        <v>139</v>
      </c>
      <c r="D49" s="2"/>
      <c r="E49" s="4">
        <f>E50+E51</f>
        <v>1067000</v>
      </c>
      <c r="F49" s="4"/>
      <c r="G49" s="4">
        <f>G50+G51</f>
        <v>256119.4</v>
      </c>
      <c r="H49" s="35">
        <f t="shared" si="1"/>
        <v>24.00369259606373</v>
      </c>
    </row>
    <row r="50" spans="1:8" ht="108" customHeight="1">
      <c r="A50" s="40" t="s">
        <v>298</v>
      </c>
      <c r="B50" s="3" t="s">
        <v>272</v>
      </c>
      <c r="C50" s="28" t="s">
        <v>271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299</v>
      </c>
      <c r="B51" s="3" t="s">
        <v>140</v>
      </c>
      <c r="C51" s="2" t="s">
        <v>141</v>
      </c>
      <c r="D51" s="2"/>
      <c r="E51" s="4">
        <v>1067000</v>
      </c>
      <c r="F51" s="4"/>
      <c r="G51" s="4">
        <f>256119.4</f>
        <v>256119.4</v>
      </c>
      <c r="H51" s="35">
        <f t="shared" si="1"/>
        <v>24.00369259606373</v>
      </c>
    </row>
    <row r="52" spans="1:8" ht="114" customHeight="1">
      <c r="A52" s="40" t="s">
        <v>300</v>
      </c>
      <c r="B52" s="3" t="s">
        <v>142</v>
      </c>
      <c r="C52" s="2" t="s">
        <v>143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301</v>
      </c>
      <c r="B53" s="3" t="s">
        <v>144</v>
      </c>
      <c r="C53" s="2" t="s">
        <v>145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302</v>
      </c>
      <c r="B54" s="3" t="s">
        <v>146</v>
      </c>
      <c r="C54" s="2" t="s">
        <v>147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303</v>
      </c>
      <c r="B55" s="14" t="s">
        <v>33</v>
      </c>
      <c r="C55" s="15" t="s">
        <v>34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304</v>
      </c>
      <c r="B56" s="3" t="s">
        <v>35</v>
      </c>
      <c r="C56" s="2" t="s">
        <v>36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305</v>
      </c>
      <c r="B57" s="3" t="s">
        <v>37</v>
      </c>
      <c r="C57" s="2" t="s">
        <v>38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306</v>
      </c>
      <c r="B58" s="14" t="s">
        <v>148</v>
      </c>
      <c r="C58" s="15" t="s">
        <v>149</v>
      </c>
      <c r="D58" s="15"/>
      <c r="E58" s="16">
        <f>E59</f>
        <v>420000</v>
      </c>
      <c r="F58" s="16"/>
      <c r="G58" s="16">
        <f>G59</f>
        <v>23119.94</v>
      </c>
      <c r="H58" s="35">
        <f t="shared" si="1"/>
        <v>5.504747619047619</v>
      </c>
    </row>
    <row r="59" spans="1:8" ht="111" customHeight="1">
      <c r="A59" s="40" t="s">
        <v>307</v>
      </c>
      <c r="B59" s="3" t="s">
        <v>150</v>
      </c>
      <c r="C59" s="2" t="s">
        <v>151</v>
      </c>
      <c r="D59" s="2"/>
      <c r="E59" s="4">
        <f>E60+E61</f>
        <v>420000</v>
      </c>
      <c r="F59" s="4"/>
      <c r="G59" s="4">
        <f>G60+G61</f>
        <v>23119.94</v>
      </c>
      <c r="H59" s="35">
        <f t="shared" si="1"/>
        <v>5.504747619047619</v>
      </c>
    </row>
    <row r="60" spans="1:8" ht="97.5" customHeight="1">
      <c r="A60" s="40" t="s">
        <v>282</v>
      </c>
      <c r="B60" s="3" t="s">
        <v>152</v>
      </c>
      <c r="C60" s="2" t="s">
        <v>153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308</v>
      </c>
      <c r="B61" s="3" t="s">
        <v>154</v>
      </c>
      <c r="C61" s="2" t="s">
        <v>155</v>
      </c>
      <c r="D61" s="2"/>
      <c r="E61" s="4">
        <v>420000</v>
      </c>
      <c r="F61" s="4"/>
      <c r="G61" s="4">
        <f>23119.94</f>
        <v>23119.94</v>
      </c>
      <c r="H61" s="35">
        <f t="shared" si="1"/>
        <v>5.504747619047619</v>
      </c>
    </row>
    <row r="62" spans="1:8" s="13" customFormat="1" ht="48" customHeight="1">
      <c r="A62" s="36" t="s">
        <v>309</v>
      </c>
      <c r="B62" s="10" t="s">
        <v>156</v>
      </c>
      <c r="C62" s="11" t="s">
        <v>157</v>
      </c>
      <c r="D62" s="11"/>
      <c r="E62" s="12">
        <f>E63</f>
        <v>40000</v>
      </c>
      <c r="F62" s="12"/>
      <c r="G62" s="12">
        <f>G63</f>
        <v>0</v>
      </c>
      <c r="H62" s="35">
        <f t="shared" si="1"/>
        <v>0</v>
      </c>
    </row>
    <row r="63" spans="1:8" ht="30" customHeight="1">
      <c r="A63" s="40" t="s">
        <v>310</v>
      </c>
      <c r="B63" s="3" t="s">
        <v>158</v>
      </c>
      <c r="C63" s="2" t="s">
        <v>159</v>
      </c>
      <c r="D63" s="2"/>
      <c r="E63" s="4">
        <f>E64</f>
        <v>40000</v>
      </c>
      <c r="F63" s="4"/>
      <c r="G63" s="4"/>
      <c r="H63" s="35">
        <f t="shared" si="1"/>
        <v>0</v>
      </c>
    </row>
    <row r="64" spans="1:8" ht="27" customHeight="1">
      <c r="A64" s="40" t="s">
        <v>311</v>
      </c>
      <c r="B64" s="3" t="s">
        <v>160</v>
      </c>
      <c r="C64" s="2" t="s">
        <v>161</v>
      </c>
      <c r="D64" s="2"/>
      <c r="E64" s="4">
        <f>E65+E66</f>
        <v>40000</v>
      </c>
      <c r="F64" s="4"/>
      <c r="G64" s="4"/>
      <c r="H64" s="35">
        <f t="shared" si="1"/>
        <v>0</v>
      </c>
    </row>
    <row r="65" spans="1:8" ht="37.5" customHeight="1">
      <c r="A65" s="40" t="s">
        <v>312</v>
      </c>
      <c r="B65" s="3" t="s">
        <v>162</v>
      </c>
      <c r="C65" s="2" t="s">
        <v>163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313</v>
      </c>
      <c r="B66" s="3" t="s">
        <v>164</v>
      </c>
      <c r="C66" s="2" t="s">
        <v>165</v>
      </c>
      <c r="D66" s="2"/>
      <c r="E66" s="4">
        <v>40000</v>
      </c>
      <c r="F66" s="4"/>
      <c r="G66" s="4"/>
      <c r="H66" s="35">
        <f t="shared" si="1"/>
        <v>0</v>
      </c>
    </row>
    <row r="67" spans="1:8" ht="41.25" customHeight="1">
      <c r="A67" s="40" t="s">
        <v>406</v>
      </c>
      <c r="B67" s="3" t="s">
        <v>407</v>
      </c>
      <c r="C67" s="2" t="s">
        <v>408</v>
      </c>
      <c r="D67" s="2"/>
      <c r="E67" s="4"/>
      <c r="F67" s="4"/>
      <c r="G67" s="4"/>
      <c r="H67" s="35"/>
    </row>
    <row r="68" spans="1:8" s="13" customFormat="1" ht="42.75" customHeight="1">
      <c r="A68" s="36" t="s">
        <v>283</v>
      </c>
      <c r="B68" s="10" t="s">
        <v>166</v>
      </c>
      <c r="C68" s="11" t="s">
        <v>167</v>
      </c>
      <c r="D68" s="11"/>
      <c r="E68" s="12">
        <f>E69+E71+E80</f>
        <v>632000</v>
      </c>
      <c r="F68" s="12"/>
      <c r="G68" s="12">
        <f>G69+G71+G80</f>
        <v>25284.8</v>
      </c>
      <c r="H68" s="35">
        <f t="shared" si="1"/>
        <v>4.000759493670886</v>
      </c>
    </row>
    <row r="69" spans="1:8" s="17" customFormat="1" ht="18" customHeight="1">
      <c r="A69" s="39" t="s">
        <v>314</v>
      </c>
      <c r="B69" s="14" t="s">
        <v>168</v>
      </c>
      <c r="C69" s="15" t="s">
        <v>169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315</v>
      </c>
      <c r="B70" s="3" t="s">
        <v>170</v>
      </c>
      <c r="C70" s="2" t="s">
        <v>171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316</v>
      </c>
      <c r="B71" s="14" t="s">
        <v>172</v>
      </c>
      <c r="C71" s="15" t="s">
        <v>173</v>
      </c>
      <c r="D71" s="15"/>
      <c r="E71" s="16">
        <f>E72+E74+E76+E78</f>
        <v>532000</v>
      </c>
      <c r="F71" s="16"/>
      <c r="G71" s="16">
        <f>G72+G74+G76+G78</f>
        <v>0</v>
      </c>
      <c r="H71" s="35">
        <f t="shared" si="1"/>
        <v>0</v>
      </c>
    </row>
    <row r="72" spans="1:8" ht="110.25" customHeight="1">
      <c r="A72" s="40" t="s">
        <v>317</v>
      </c>
      <c r="B72" s="3" t="s">
        <v>174</v>
      </c>
      <c r="C72" s="2" t="s">
        <v>175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318</v>
      </c>
      <c r="B73" s="3" t="s">
        <v>176</v>
      </c>
      <c r="C73" s="2" t="s">
        <v>177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319</v>
      </c>
      <c r="B74" s="3" t="s">
        <v>178</v>
      </c>
      <c r="C74" s="2" t="s">
        <v>179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320</v>
      </c>
      <c r="B75" s="3" t="s">
        <v>180</v>
      </c>
      <c r="C75" s="2" t="s">
        <v>177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321</v>
      </c>
      <c r="B76" s="3" t="s">
        <v>181</v>
      </c>
      <c r="C76" s="2" t="s">
        <v>182</v>
      </c>
      <c r="D76" s="2"/>
      <c r="E76" s="4">
        <f>E77</f>
        <v>532000</v>
      </c>
      <c r="F76" s="4"/>
      <c r="G76" s="4">
        <f>G77</f>
        <v>0</v>
      </c>
      <c r="H76" s="35">
        <f t="shared" si="2"/>
        <v>0</v>
      </c>
    </row>
    <row r="77" spans="1:8" ht="107.25" customHeight="1">
      <c r="A77" s="40" t="s">
        <v>322</v>
      </c>
      <c r="B77" s="3" t="s">
        <v>183</v>
      </c>
      <c r="C77" s="2" t="s">
        <v>184</v>
      </c>
      <c r="D77" s="2"/>
      <c r="E77" s="4">
        <v>532000</v>
      </c>
      <c r="F77" s="4"/>
      <c r="G77" s="4"/>
      <c r="H77" s="35">
        <f t="shared" si="2"/>
        <v>0</v>
      </c>
    </row>
    <row r="78" spans="1:8" ht="105" customHeight="1">
      <c r="A78" s="40" t="s">
        <v>323</v>
      </c>
      <c r="B78" s="3" t="s">
        <v>185</v>
      </c>
      <c r="C78" s="2" t="s">
        <v>186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324</v>
      </c>
      <c r="B79" s="3" t="s">
        <v>187</v>
      </c>
      <c r="C79" s="2" t="s">
        <v>184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325</v>
      </c>
      <c r="B80" s="14" t="s">
        <v>188</v>
      </c>
      <c r="C80" s="15" t="s">
        <v>189</v>
      </c>
      <c r="D80" s="15"/>
      <c r="E80" s="16">
        <f>E81+E84</f>
        <v>100000</v>
      </c>
      <c r="F80" s="16"/>
      <c r="G80" s="16">
        <f>G81+G84</f>
        <v>25284.8</v>
      </c>
      <c r="H80" s="35">
        <f t="shared" si="2"/>
        <v>25.2848</v>
      </c>
    </row>
    <row r="81" spans="1:8" ht="60" customHeight="1">
      <c r="A81" s="40" t="s">
        <v>326</v>
      </c>
      <c r="B81" s="3" t="s">
        <v>190</v>
      </c>
      <c r="C81" s="2" t="s">
        <v>191</v>
      </c>
      <c r="D81" s="2"/>
      <c r="E81" s="4">
        <f>E82+E83</f>
        <v>100000</v>
      </c>
      <c r="F81" s="4"/>
      <c r="G81" s="4">
        <f>G82+G83</f>
        <v>25284.8</v>
      </c>
      <c r="H81" s="35">
        <f t="shared" si="2"/>
        <v>25.2848</v>
      </c>
    </row>
    <row r="82" spans="1:8" ht="69.75" customHeight="1">
      <c r="A82" s="40" t="s">
        <v>327</v>
      </c>
      <c r="B82" s="3" t="s">
        <v>274</v>
      </c>
      <c r="C82" s="2" t="s">
        <v>273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328</v>
      </c>
      <c r="B83" s="3" t="s">
        <v>192</v>
      </c>
      <c r="C83" s="2" t="s">
        <v>193</v>
      </c>
      <c r="D83" s="2"/>
      <c r="E83" s="4">
        <v>100000</v>
      </c>
      <c r="F83" s="4"/>
      <c r="G83" s="4">
        <f>25284.8</f>
        <v>25284.8</v>
      </c>
      <c r="H83" s="35">
        <f t="shared" si="2"/>
        <v>25.2848</v>
      </c>
    </row>
    <row r="84" spans="1:8" ht="73.5" customHeight="1">
      <c r="A84" s="40" t="s">
        <v>329</v>
      </c>
      <c r="B84" s="3" t="s">
        <v>194</v>
      </c>
      <c r="C84" s="2" t="s">
        <v>195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330</v>
      </c>
      <c r="B85" s="3" t="s">
        <v>196</v>
      </c>
      <c r="C85" s="2" t="s">
        <v>197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331</v>
      </c>
      <c r="B86" s="3" t="s">
        <v>198</v>
      </c>
      <c r="C86" s="2" t="s">
        <v>199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332</v>
      </c>
      <c r="B87" s="10" t="s">
        <v>200</v>
      </c>
      <c r="C87" s="11" t="s">
        <v>201</v>
      </c>
      <c r="D87" s="11"/>
      <c r="E87" s="12">
        <f>E88</f>
        <v>30000</v>
      </c>
      <c r="F87" s="12"/>
      <c r="G87" s="12">
        <f>G88</f>
        <v>1000</v>
      </c>
      <c r="H87" s="35">
        <f t="shared" si="2"/>
        <v>3.3333333333333335</v>
      </c>
    </row>
    <row r="88" spans="1:8" s="17" customFormat="1" ht="47.25" customHeight="1">
      <c r="A88" s="39" t="s">
        <v>333</v>
      </c>
      <c r="B88" s="14" t="s">
        <v>202</v>
      </c>
      <c r="C88" s="15" t="s">
        <v>203</v>
      </c>
      <c r="D88" s="15"/>
      <c r="E88" s="16">
        <f>E89+E90</f>
        <v>30000</v>
      </c>
      <c r="F88" s="16"/>
      <c r="G88" s="16">
        <f>G89+G90</f>
        <v>1000</v>
      </c>
      <c r="H88" s="35">
        <f t="shared" si="2"/>
        <v>3.3333333333333335</v>
      </c>
    </row>
    <row r="89" spans="1:8" ht="56.25" customHeight="1">
      <c r="A89" s="40" t="s">
        <v>334</v>
      </c>
      <c r="B89" s="3" t="s">
        <v>204</v>
      </c>
      <c r="C89" s="2" t="s">
        <v>205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335</v>
      </c>
      <c r="B90" s="3" t="s">
        <v>206</v>
      </c>
      <c r="C90" s="2" t="s">
        <v>207</v>
      </c>
      <c r="D90" s="2"/>
      <c r="E90" s="4">
        <v>30000</v>
      </c>
      <c r="F90" s="4"/>
      <c r="G90" s="4">
        <f>1000</f>
        <v>1000</v>
      </c>
      <c r="H90" s="35">
        <f t="shared" si="2"/>
        <v>3.3333333333333335</v>
      </c>
    </row>
    <row r="91" spans="1:8" s="13" customFormat="1" ht="24.75" customHeight="1">
      <c r="A91" s="36" t="s">
        <v>336</v>
      </c>
      <c r="B91" s="10" t="s">
        <v>208</v>
      </c>
      <c r="C91" s="11" t="s">
        <v>209</v>
      </c>
      <c r="D91" s="11"/>
      <c r="E91" s="12">
        <f>E92+E95</f>
        <v>282000</v>
      </c>
      <c r="F91" s="12"/>
      <c r="G91" s="12">
        <f>G92+G95</f>
        <v>22742.44</v>
      </c>
      <c r="H91" s="35">
        <f t="shared" si="2"/>
        <v>8.064695035460993</v>
      </c>
    </row>
    <row r="92" spans="1:8" s="17" customFormat="1" ht="24" customHeight="1">
      <c r="A92" s="39" t="s">
        <v>337</v>
      </c>
      <c r="B92" s="14" t="s">
        <v>210</v>
      </c>
      <c r="C92" s="15" t="s">
        <v>211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338</v>
      </c>
      <c r="B93" s="3" t="s">
        <v>212</v>
      </c>
      <c r="C93" s="2" t="s">
        <v>213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339</v>
      </c>
      <c r="B94" s="3" t="s">
        <v>39</v>
      </c>
      <c r="C94" s="2" t="s">
        <v>40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340</v>
      </c>
      <c r="B95" s="14" t="s">
        <v>214</v>
      </c>
      <c r="C95" s="15" t="s">
        <v>215</v>
      </c>
      <c r="D95" s="15"/>
      <c r="E95" s="16">
        <f>E96+E97</f>
        <v>282000</v>
      </c>
      <c r="F95" s="16"/>
      <c r="G95" s="16">
        <f>G96+G97</f>
        <v>22742.44</v>
      </c>
      <c r="H95" s="35">
        <f t="shared" si="2"/>
        <v>8.064695035460993</v>
      </c>
    </row>
    <row r="96" spans="1:8" ht="30" customHeight="1">
      <c r="A96" s="40" t="s">
        <v>341</v>
      </c>
      <c r="B96" s="3" t="s">
        <v>216</v>
      </c>
      <c r="C96" s="2" t="s">
        <v>217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342</v>
      </c>
      <c r="B97" s="3" t="s">
        <v>416</v>
      </c>
      <c r="C97" s="2" t="s">
        <v>218</v>
      </c>
      <c r="D97" s="2"/>
      <c r="E97" s="4">
        <v>282000</v>
      </c>
      <c r="F97" s="4"/>
      <c r="G97" s="4">
        <f>22742.44</f>
        <v>22742.44</v>
      </c>
      <c r="H97" s="35">
        <f t="shared" si="2"/>
        <v>8.064695035460993</v>
      </c>
    </row>
    <row r="98" spans="1:8" s="13" customFormat="1" ht="31.5" customHeight="1">
      <c r="A98" s="36" t="s">
        <v>343</v>
      </c>
      <c r="B98" s="10" t="s">
        <v>219</v>
      </c>
      <c r="C98" s="11" t="s">
        <v>220</v>
      </c>
      <c r="D98" s="12">
        <f>D99+D158+D165</f>
        <v>2650500</v>
      </c>
      <c r="E98" s="12">
        <f>E99+E158+E165</f>
        <v>8522867.870000001</v>
      </c>
      <c r="F98" s="12">
        <f>F99+F158+F165</f>
        <v>220300</v>
      </c>
      <c r="G98" s="12">
        <f>G99+G158+G165</f>
        <v>220300</v>
      </c>
      <c r="H98" s="35">
        <f t="shared" si="2"/>
        <v>2.5848106923661596</v>
      </c>
    </row>
    <row r="99" spans="1:8" s="13" customFormat="1" ht="47.25" customHeight="1">
      <c r="A99" s="36" t="s">
        <v>344</v>
      </c>
      <c r="B99" s="10" t="s">
        <v>221</v>
      </c>
      <c r="C99" s="11" t="s">
        <v>222</v>
      </c>
      <c r="D99" s="12">
        <f>D100+D107+D135+D139</f>
        <v>2650500</v>
      </c>
      <c r="E99" s="12">
        <f>E100+E107+E135+E139</f>
        <v>8472867.870000001</v>
      </c>
      <c r="F99" s="12">
        <f>F100+F107+F135+F139</f>
        <v>220300</v>
      </c>
      <c r="G99" s="12">
        <f>G100+G107+G135+G139</f>
        <v>220300</v>
      </c>
      <c r="H99" s="35">
        <f t="shared" si="2"/>
        <v>2.600064150416168</v>
      </c>
    </row>
    <row r="100" spans="1:8" s="13" customFormat="1" ht="45" customHeight="1">
      <c r="A100" s="36" t="s">
        <v>345</v>
      </c>
      <c r="B100" s="10" t="s">
        <v>223</v>
      </c>
      <c r="C100" s="11" t="s">
        <v>224</v>
      </c>
      <c r="D100" s="12">
        <f>D101+D104</f>
        <v>2643000</v>
      </c>
      <c r="E100" s="12">
        <f>E101+E104</f>
        <v>2643000</v>
      </c>
      <c r="F100" s="12">
        <f>F101+F104</f>
        <v>220300</v>
      </c>
      <c r="G100" s="12">
        <f>G101+G104</f>
        <v>220300</v>
      </c>
      <c r="H100" s="35">
        <f t="shared" si="2"/>
        <v>8.335225122966326</v>
      </c>
    </row>
    <row r="101" spans="1:8" s="17" customFormat="1" ht="33" customHeight="1">
      <c r="A101" s="39" t="s">
        <v>404</v>
      </c>
      <c r="B101" s="14" t="s">
        <v>225</v>
      </c>
      <c r="C101" s="15" t="s">
        <v>226</v>
      </c>
      <c r="D101" s="16">
        <f>D102+D103</f>
        <v>2643000</v>
      </c>
      <c r="E101" s="16">
        <f>E102+E103</f>
        <v>2643000</v>
      </c>
      <c r="F101" s="16">
        <f>F102+F103</f>
        <v>220300</v>
      </c>
      <c r="G101" s="16">
        <f>G102+G103</f>
        <v>220300</v>
      </c>
      <c r="H101" s="35">
        <f t="shared" si="2"/>
        <v>8.335225122966326</v>
      </c>
    </row>
    <row r="102" spans="1:8" ht="42" customHeight="1">
      <c r="A102" s="40" t="s">
        <v>346</v>
      </c>
      <c r="B102" s="3" t="s">
        <v>418</v>
      </c>
      <c r="C102" s="2" t="s">
        <v>227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347</v>
      </c>
      <c r="B103" s="3" t="s">
        <v>417</v>
      </c>
      <c r="C103" s="2" t="s">
        <v>228</v>
      </c>
      <c r="D103" s="44">
        <f>E103</f>
        <v>2643000</v>
      </c>
      <c r="E103" s="4">
        <v>2643000</v>
      </c>
      <c r="F103" s="4">
        <f>G103</f>
        <v>220300</v>
      </c>
      <c r="G103" s="4">
        <f>220300</f>
        <v>220300</v>
      </c>
      <c r="H103" s="35">
        <f t="shared" si="2"/>
        <v>8.335225122966326</v>
      </c>
    </row>
    <row r="104" spans="1:8" s="17" customFormat="1" ht="42" customHeight="1">
      <c r="A104" s="39" t="s">
        <v>348</v>
      </c>
      <c r="B104" s="14" t="s">
        <v>229</v>
      </c>
      <c r="C104" s="15" t="s">
        <v>230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349</v>
      </c>
      <c r="B105" s="3" t="s">
        <v>231</v>
      </c>
      <c r="C105" s="2" t="s">
        <v>232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350</v>
      </c>
      <c r="B106" s="3" t="s">
        <v>233</v>
      </c>
      <c r="C106" s="2" t="s">
        <v>234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351</v>
      </c>
      <c r="B107" s="10" t="s">
        <v>235</v>
      </c>
      <c r="C107" s="11" t="s">
        <v>236</v>
      </c>
      <c r="D107" s="12">
        <f>D108+D111+D114+D118+D121+D125+D124</f>
        <v>0</v>
      </c>
      <c r="E107" s="12">
        <f>E108+E111+E114+E118+E121+E125+E124</f>
        <v>5651467.87</v>
      </c>
      <c r="F107" s="12">
        <f>F108+F111+F114+F118+F121+F125+F124</f>
        <v>0</v>
      </c>
      <c r="G107" s="12">
        <f>G108+G111+G114+G118+G121+G125+G124</f>
        <v>0</v>
      </c>
      <c r="H107" s="35">
        <f aca="true" t="shared" si="3" ref="H107:H146">G107/E107*100</f>
        <v>0</v>
      </c>
    </row>
    <row r="108" spans="1:8" s="17" customFormat="1" ht="61.5" customHeight="1">
      <c r="A108" s="39" t="s">
        <v>352</v>
      </c>
      <c r="B108" s="14" t="s">
        <v>237</v>
      </c>
      <c r="C108" s="15" t="s">
        <v>238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 t="e">
        <f t="shared" si="3"/>
        <v>#DIV/0!</v>
      </c>
    </row>
    <row r="109" spans="1:8" s="25" customFormat="1" ht="55.5" customHeight="1">
      <c r="A109" s="41" t="s">
        <v>353</v>
      </c>
      <c r="B109" s="3" t="s">
        <v>276</v>
      </c>
      <c r="C109" s="23" t="s">
        <v>275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354</v>
      </c>
      <c r="B110" s="3" t="s">
        <v>239</v>
      </c>
      <c r="C110" s="2" t="s">
        <v>240</v>
      </c>
      <c r="D110" s="44">
        <f>E110</f>
        <v>0</v>
      </c>
      <c r="E110" s="4"/>
      <c r="F110" s="4">
        <f>G110</f>
        <v>0</v>
      </c>
      <c r="G110" s="4"/>
      <c r="H110" s="35" t="e">
        <f t="shared" si="3"/>
        <v>#DIV/0!</v>
      </c>
    </row>
    <row r="111" spans="1:8" s="17" customFormat="1" ht="83.25" customHeight="1">
      <c r="A111" s="39" t="s">
        <v>355</v>
      </c>
      <c r="B111" s="14" t="s">
        <v>41</v>
      </c>
      <c r="C111" s="15" t="s">
        <v>42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284</v>
      </c>
      <c r="B112" s="3" t="s">
        <v>43</v>
      </c>
      <c r="C112" s="23" t="s">
        <v>45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356</v>
      </c>
      <c r="B113" s="3" t="s">
        <v>44</v>
      </c>
      <c r="C113" s="23" t="s">
        <v>46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357</v>
      </c>
      <c r="B114" s="14" t="s">
        <v>47</v>
      </c>
      <c r="C114" s="15" t="s">
        <v>48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358</v>
      </c>
      <c r="B115" s="22" t="s">
        <v>50</v>
      </c>
      <c r="C115" s="26" t="s">
        <v>49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359</v>
      </c>
      <c r="B116" s="22" t="s">
        <v>51</v>
      </c>
      <c r="C116" s="26" t="s">
        <v>52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360</v>
      </c>
      <c r="B117" s="22" t="s">
        <v>53</v>
      </c>
      <c r="C117" s="26" t="s">
        <v>54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361</v>
      </c>
      <c r="B118" s="14" t="s">
        <v>58</v>
      </c>
      <c r="C118" s="27" t="s">
        <v>55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362</v>
      </c>
      <c r="B119" s="22" t="s">
        <v>57</v>
      </c>
      <c r="C119" s="26" t="s">
        <v>56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363</v>
      </c>
      <c r="B120" s="22" t="s">
        <v>59</v>
      </c>
      <c r="C120" s="26" t="s">
        <v>60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364</v>
      </c>
      <c r="B121" s="14" t="s">
        <v>61</v>
      </c>
      <c r="C121" s="27" t="s">
        <v>62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365</v>
      </c>
      <c r="B122" s="22" t="s">
        <v>63</v>
      </c>
      <c r="C122" s="26" t="s">
        <v>65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366</v>
      </c>
      <c r="B123" s="22" t="s">
        <v>64</v>
      </c>
      <c r="C123" s="26" t="s">
        <v>66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412</v>
      </c>
      <c r="B124" s="14" t="s">
        <v>413</v>
      </c>
      <c r="C124" s="27" t="s">
        <v>414</v>
      </c>
      <c r="D124" s="47"/>
      <c r="E124" s="16"/>
      <c r="F124" s="16">
        <f>G124</f>
        <v>0</v>
      </c>
      <c r="G124" s="16"/>
      <c r="H124" s="48"/>
    </row>
    <row r="125" spans="1:8" s="17" customFormat="1" ht="27.75" customHeight="1">
      <c r="A125" s="39" t="s">
        <v>367</v>
      </c>
      <c r="B125" s="14" t="s">
        <v>423</v>
      </c>
      <c r="C125" s="15" t="s">
        <v>241</v>
      </c>
      <c r="D125" s="16"/>
      <c r="E125" s="16">
        <f>E131</f>
        <v>5651467.87</v>
      </c>
      <c r="F125" s="16">
        <f>F126+F131</f>
        <v>0</v>
      </c>
      <c r="G125" s="16">
        <f>G126+G131</f>
        <v>0</v>
      </c>
      <c r="H125" s="35">
        <f t="shared" si="3"/>
        <v>0</v>
      </c>
    </row>
    <row r="126" spans="1:8" ht="25.5" customHeight="1">
      <c r="A126" s="40" t="s">
        <v>368</v>
      </c>
      <c r="B126" s="3" t="s">
        <v>424</v>
      </c>
      <c r="C126" s="2" t="s">
        <v>242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369</v>
      </c>
      <c r="B127" s="43"/>
      <c r="C127" s="42" t="s">
        <v>401</v>
      </c>
      <c r="D127" s="2"/>
      <c r="E127" s="3"/>
      <c r="F127" s="3"/>
      <c r="G127" s="3"/>
      <c r="H127" s="35"/>
    </row>
    <row r="128" spans="1:8" ht="18" customHeight="1">
      <c r="A128" s="40" t="s">
        <v>369</v>
      </c>
      <c r="B128" s="43"/>
      <c r="C128" s="42" t="s">
        <v>403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369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370</v>
      </c>
      <c r="B131" s="3" t="s">
        <v>425</v>
      </c>
      <c r="C131" s="2" t="s">
        <v>243</v>
      </c>
      <c r="D131" s="4"/>
      <c r="E131" s="4">
        <f>E133+E134</f>
        <v>5651467.87</v>
      </c>
      <c r="F131" s="4">
        <f>F132+F134</f>
        <v>0</v>
      </c>
      <c r="G131" s="4">
        <f>G132+G133+G134</f>
        <v>0</v>
      </c>
      <c r="H131" s="35">
        <f t="shared" si="3"/>
        <v>0</v>
      </c>
      <c r="J131" s="46"/>
    </row>
    <row r="132" spans="1:8" ht="18.75" customHeight="1">
      <c r="A132" s="40" t="s">
        <v>369</v>
      </c>
      <c r="B132" s="43"/>
      <c r="C132" s="42" t="s">
        <v>401</v>
      </c>
      <c r="D132" s="44">
        <f>E132</f>
        <v>0</v>
      </c>
      <c r="E132" s="4"/>
      <c r="F132" s="4">
        <f>G132</f>
        <v>0</v>
      </c>
      <c r="G132" s="4"/>
      <c r="H132" s="35"/>
    </row>
    <row r="133" spans="1:10" ht="51" customHeight="1">
      <c r="A133" s="40" t="s">
        <v>369</v>
      </c>
      <c r="B133" s="43"/>
      <c r="C133" s="42" t="s">
        <v>402</v>
      </c>
      <c r="D133" s="44"/>
      <c r="E133" s="4">
        <v>1015267.87</v>
      </c>
      <c r="F133" s="4"/>
      <c r="G133" s="4"/>
      <c r="H133" s="35"/>
      <c r="J133" s="46"/>
    </row>
    <row r="134" spans="1:10" ht="51" customHeight="1">
      <c r="A134" s="40" t="s">
        <v>369</v>
      </c>
      <c r="B134" s="43"/>
      <c r="C134" s="42" t="s">
        <v>403</v>
      </c>
      <c r="D134" s="44"/>
      <c r="E134" s="4">
        <v>4636200</v>
      </c>
      <c r="F134" s="4">
        <f>G134</f>
        <v>0</v>
      </c>
      <c r="G134" s="4"/>
      <c r="H134" s="35"/>
      <c r="J134" s="46"/>
    </row>
    <row r="135" spans="1:8" s="13" customFormat="1" ht="38.25">
      <c r="A135" s="36" t="s">
        <v>371</v>
      </c>
      <c r="B135" s="10" t="s">
        <v>422</v>
      </c>
      <c r="C135" s="11" t="s">
        <v>244</v>
      </c>
      <c r="D135" s="11"/>
      <c r="E135" s="12">
        <f>E136</f>
        <v>170900</v>
      </c>
      <c r="F135" s="12"/>
      <c r="G135" s="12">
        <f>G136</f>
        <v>0</v>
      </c>
      <c r="H135" s="35">
        <f t="shared" si="3"/>
        <v>0</v>
      </c>
    </row>
    <row r="136" spans="1:8" s="17" customFormat="1" ht="53.25" customHeight="1">
      <c r="A136" s="39" t="s">
        <v>372</v>
      </c>
      <c r="B136" s="14" t="s">
        <v>421</v>
      </c>
      <c r="C136" s="15" t="s">
        <v>245</v>
      </c>
      <c r="D136" s="15"/>
      <c r="E136" s="16">
        <f>E137+E138</f>
        <v>170900</v>
      </c>
      <c r="F136" s="16"/>
      <c r="G136" s="16">
        <f>G137+G138</f>
        <v>0</v>
      </c>
      <c r="H136" s="35">
        <f t="shared" si="3"/>
        <v>0</v>
      </c>
    </row>
    <row r="137" spans="1:8" ht="56.25" customHeight="1">
      <c r="A137" s="40" t="s">
        <v>373</v>
      </c>
      <c r="B137" s="3" t="s">
        <v>420</v>
      </c>
      <c r="C137" s="2" t="s">
        <v>246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374</v>
      </c>
      <c r="B138" s="3" t="s">
        <v>419</v>
      </c>
      <c r="C138" s="2" t="s">
        <v>247</v>
      </c>
      <c r="D138" s="2"/>
      <c r="E138" s="4">
        <v>170900</v>
      </c>
      <c r="F138" s="4"/>
      <c r="G138" s="4"/>
      <c r="H138" s="35">
        <f t="shared" si="3"/>
        <v>0</v>
      </c>
    </row>
    <row r="139" spans="1:8" s="13" customFormat="1" ht="24.75" customHeight="1">
      <c r="A139" s="36" t="s">
        <v>375</v>
      </c>
      <c r="B139" s="10" t="s">
        <v>248</v>
      </c>
      <c r="C139" s="11" t="s">
        <v>249</v>
      </c>
      <c r="D139" s="12">
        <f>D140+D143+D146+D149</f>
        <v>7500</v>
      </c>
      <c r="E139" s="12">
        <f>E140+E143+E146+E149</f>
        <v>7500</v>
      </c>
      <c r="F139" s="12">
        <f>F140+F143+F146+F149</f>
        <v>0</v>
      </c>
      <c r="G139" s="12">
        <f>G140+G143+G146+G149</f>
        <v>0</v>
      </c>
      <c r="H139" s="35">
        <f t="shared" si="3"/>
        <v>0</v>
      </c>
    </row>
    <row r="140" spans="1:8" s="17" customFormat="1" ht="86.25" customHeight="1">
      <c r="A140" s="39" t="s">
        <v>376</v>
      </c>
      <c r="B140" s="14" t="s">
        <v>250</v>
      </c>
      <c r="C140" s="15" t="s">
        <v>71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377</v>
      </c>
      <c r="B141" s="3" t="s">
        <v>72</v>
      </c>
      <c r="C141" s="2" t="s">
        <v>73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378</v>
      </c>
      <c r="B142" s="3" t="s">
        <v>68</v>
      </c>
      <c r="C142" s="2" t="s">
        <v>67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1.75" customHeight="1">
      <c r="A143" s="39" t="s">
        <v>379</v>
      </c>
      <c r="B143" s="14" t="s">
        <v>74</v>
      </c>
      <c r="C143" s="15" t="s">
        <v>75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83.25" customHeight="1">
      <c r="A144" s="40" t="s">
        <v>380</v>
      </c>
      <c r="B144" s="3" t="s">
        <v>76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96" customHeight="1">
      <c r="A145" s="40" t="s">
        <v>381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382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383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384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385</v>
      </c>
      <c r="B149" s="14" t="s">
        <v>9</v>
      </c>
      <c r="C149" s="15" t="s">
        <v>10</v>
      </c>
      <c r="D149" s="16">
        <f>D150+D154</f>
        <v>7500</v>
      </c>
      <c r="E149" s="16">
        <f>E150+E154</f>
        <v>7500</v>
      </c>
      <c r="F149" s="16">
        <f>F150+F154</f>
        <v>0</v>
      </c>
      <c r="G149" s="16">
        <f>G150+G154</f>
        <v>0</v>
      </c>
      <c r="H149" s="35">
        <f t="shared" si="4"/>
        <v>0</v>
      </c>
    </row>
    <row r="150" spans="1:8" ht="30.75" customHeight="1">
      <c r="A150" s="40" t="s">
        <v>386</v>
      </c>
      <c r="B150" s="3" t="s">
        <v>11</v>
      </c>
      <c r="C150" s="2" t="s">
        <v>12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369</v>
      </c>
      <c r="B151" s="43"/>
      <c r="C151" s="42" t="s">
        <v>400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369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387</v>
      </c>
      <c r="B154" s="3" t="s">
        <v>13</v>
      </c>
      <c r="C154" s="2" t="s">
        <v>14</v>
      </c>
      <c r="D154" s="4">
        <f>D155+D156+D157</f>
        <v>7500</v>
      </c>
      <c r="E154" s="4">
        <f>E155+E156+E157</f>
        <v>7500</v>
      </c>
      <c r="F154" s="4">
        <f>F155+F156+F157</f>
        <v>0</v>
      </c>
      <c r="G154" s="4">
        <f>G155+G156+G157</f>
        <v>0</v>
      </c>
      <c r="H154" s="35">
        <f t="shared" si="4"/>
        <v>0</v>
      </c>
    </row>
    <row r="155" spans="1:8" ht="34.5" customHeight="1">
      <c r="A155" s="40" t="s">
        <v>369</v>
      </c>
      <c r="B155" s="43"/>
      <c r="C155" s="42" t="s">
        <v>400</v>
      </c>
      <c r="D155" s="44">
        <f>E155</f>
        <v>7500</v>
      </c>
      <c r="E155" s="4">
        <v>7500</v>
      </c>
      <c r="F155" s="4"/>
      <c r="G155" s="4"/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369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388</v>
      </c>
      <c r="B158" s="10" t="s">
        <v>15</v>
      </c>
      <c r="C158" s="11" t="s">
        <v>16</v>
      </c>
      <c r="D158" s="11"/>
      <c r="E158" s="12">
        <f>E159+E162</f>
        <v>50000</v>
      </c>
      <c r="F158" s="12"/>
      <c r="G158" s="12">
        <f>G159+G162</f>
        <v>0</v>
      </c>
      <c r="H158" s="35">
        <f t="shared" si="4"/>
        <v>0</v>
      </c>
    </row>
    <row r="159" spans="1:8" s="17" customFormat="1" ht="29.25" customHeight="1">
      <c r="A159" s="39" t="s">
        <v>389</v>
      </c>
      <c r="B159" s="14" t="s">
        <v>17</v>
      </c>
      <c r="C159" s="15" t="s">
        <v>18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390</v>
      </c>
      <c r="B160" s="3" t="s">
        <v>19</v>
      </c>
      <c r="C160" s="2" t="s">
        <v>20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391</v>
      </c>
      <c r="B161" s="3" t="s">
        <v>21</v>
      </c>
      <c r="C161" s="2" t="s">
        <v>18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392</v>
      </c>
      <c r="B162" s="14" t="s">
        <v>22</v>
      </c>
      <c r="C162" s="15" t="s">
        <v>23</v>
      </c>
      <c r="D162" s="15"/>
      <c r="E162" s="16">
        <f>E163+E164</f>
        <v>50000</v>
      </c>
      <c r="F162" s="16"/>
      <c r="G162" s="16">
        <f>G163+G164</f>
        <v>0</v>
      </c>
      <c r="H162" s="35">
        <f t="shared" si="4"/>
        <v>0</v>
      </c>
    </row>
    <row r="163" spans="1:8" ht="63.75">
      <c r="A163" s="40" t="s">
        <v>393</v>
      </c>
      <c r="B163" s="3" t="s">
        <v>24</v>
      </c>
      <c r="C163" s="2" t="s">
        <v>25</v>
      </c>
      <c r="D163" s="2"/>
      <c r="E163" s="4">
        <v>50000</v>
      </c>
      <c r="F163" s="4"/>
      <c r="G163" s="4"/>
      <c r="H163" s="35">
        <f t="shared" si="4"/>
        <v>0</v>
      </c>
    </row>
    <row r="164" spans="1:8" ht="28.5" customHeight="1">
      <c r="A164" s="40" t="s">
        <v>394</v>
      </c>
      <c r="B164" s="3" t="s">
        <v>26</v>
      </c>
      <c r="C164" s="2" t="s">
        <v>23</v>
      </c>
      <c r="D164" s="2"/>
      <c r="E164" s="4"/>
      <c r="F164" s="4"/>
      <c r="G164" s="4"/>
      <c r="H164" s="35" t="e">
        <f t="shared" si="4"/>
        <v>#DIV/0!</v>
      </c>
    </row>
    <row r="165" spans="1:8" s="13" customFormat="1" ht="63.75">
      <c r="A165" s="36" t="s">
        <v>395</v>
      </c>
      <c r="B165" s="10" t="s">
        <v>27</v>
      </c>
      <c r="C165" s="11" t="s">
        <v>28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396</v>
      </c>
      <c r="B166" s="3" t="s">
        <v>29</v>
      </c>
      <c r="C166" s="2" t="s">
        <v>30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397</v>
      </c>
      <c r="B167" s="3" t="s">
        <v>31</v>
      </c>
      <c r="C167" s="2" t="s">
        <v>32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409</v>
      </c>
      <c r="B170" s="49"/>
      <c r="D170" t="s">
        <v>410</v>
      </c>
    </row>
    <row r="173" spans="1:4" ht="12.75">
      <c r="A173" s="49" t="s">
        <v>278</v>
      </c>
      <c r="B173" s="49"/>
      <c r="D173" t="s">
        <v>411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2017-02-04T08:07:52Z</cp:lastPrinted>
  <dcterms:created xsi:type="dcterms:W3CDTF">2004-03-19T10:46:52Z</dcterms:created>
  <dcterms:modified xsi:type="dcterms:W3CDTF">2017-02-04T08:07:55Z</dcterms:modified>
  <cp:category/>
  <cp:version/>
  <cp:contentType/>
  <cp:contentStatus/>
</cp:coreProperties>
</file>