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<sst xmlns="http://schemas.openxmlformats.org/spreadsheetml/2006/main" count="57" uniqueCount="48">
  <si>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</si>
  <si>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</si>
  <si>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</si>
  <si>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</si>
  <si>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</si>
  <si>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</si>
  <si>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</si>
  <si>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</si>
  <si>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</si>
  <si>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</si>
  <si>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</si>
  <si>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</si>
  <si>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</si>
  <si>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</si>
  <si>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</si>
  <si>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</si>
  <si>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</si>
  <si>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</si>
  <si>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</si>
  <si>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</si>
  <si>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</si>
  <si>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</si>
  <si>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</si>
  <si>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</si>
  <si>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</si>
  <si>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</si>
  <si>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</si>
  <si>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</si>
  <si>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</si>
  <si>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</si>
  <si>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</si>
  <si>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</si>
  <si>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</si>
  <si>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</si>
  <si>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</si>
  <si>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</si>
  <si>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</si>
  <si>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</si>
  <si>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</si>
  <si>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</si>
  <si>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</si>
  <si>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</si>
  <si>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</si>
  <si>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</si>
  <si>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</si>
  <si>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</si>
  <si>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</si>
  <si>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декабря 2017г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</si>
</sst>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J36" sqref="A3:J36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57" t="s">
        <v>12</v>
      </c>
      <c r="I1" s="57"/>
      <c r="J1" s="57"/>
      <c r="K1" s="57"/>
      <c r="L1" s="57"/>
    </row>
    <row r="3" spans="1:10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3" t="s">
        <v>0</v>
      </c>
      <c r="B7" s="43" t="s">
        <v>7</v>
      </c>
      <c r="C7" s="52" t="s">
        <v>1</v>
      </c>
      <c r="D7" s="53"/>
      <c r="E7" s="53"/>
      <c r="F7" s="53"/>
      <c r="G7" s="53"/>
      <c r="H7" s="53"/>
      <c r="I7" s="48" t="s">
        <v>3</v>
      </c>
      <c r="J7" s="49"/>
    </row>
    <row r="8" spans="1:10" ht="27.75" customHeight="1">
      <c r="A8" s="44"/>
      <c r="B8" s="44"/>
      <c r="C8" s="54" t="s">
        <v>2</v>
      </c>
      <c r="D8" s="55"/>
      <c r="E8" s="54" t="s">
        <v>13</v>
      </c>
      <c r="F8" s="55"/>
      <c r="G8" s="54" t="s">
        <v>9</v>
      </c>
      <c r="H8" s="55"/>
      <c r="I8" s="50"/>
      <c r="J8" s="51"/>
    </row>
    <row r="9" spans="1:10" ht="15">
      <c r="A9" s="45"/>
      <c r="B9" s="45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46" t="s">
        <v>35</v>
      </c>
      <c r="B10" s="37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47"/>
      <c r="B11" s="38"/>
      <c r="C11" s="9"/>
      <c r="D11" s="9"/>
      <c r="E11" s="9"/>
      <c r="F11" s="9"/>
      <c r="G11" s="9">
        <f>2643000+798000+1973000+24000+5000+66000</f>
        <v>5509000</v>
      </c>
      <c r="H11" s="14">
        <f>2257562.66+723470.14+1713894.34+13291+65259.89</f>
        <v>4773478.03</v>
      </c>
      <c r="I11" s="9">
        <f>G11</f>
        <v>5509000</v>
      </c>
      <c r="J11" s="14">
        <f>H11</f>
        <v>4773478.03</v>
      </c>
    </row>
    <row r="12" spans="1:10" ht="34.5" customHeight="1">
      <c r="A12" s="13" t="s">
        <v>45</v>
      </c>
      <c r="B12" s="29" t="s">
        <v>46</v>
      </c>
      <c r="C12" s="9"/>
      <c r="D12" s="9"/>
      <c r="E12" s="9"/>
      <c r="F12" s="9"/>
      <c r="G12" s="9">
        <v>8000</v>
      </c>
      <c r="H12" s="14">
        <v>7579.61</v>
      </c>
      <c r="I12" s="9">
        <f>G12</f>
        <v>8000</v>
      </c>
      <c r="J12" s="14">
        <f>H12</f>
        <v>7579.61</v>
      </c>
    </row>
    <row r="13" spans="1:10" ht="61.5" customHeight="1">
      <c r="A13" s="41" t="s">
        <v>21</v>
      </c>
      <c r="B13" s="37" t="s">
        <v>22</v>
      </c>
      <c r="C13" s="35">
        <f>119200+36000+15700</f>
        <v>170900</v>
      </c>
      <c r="D13" s="35">
        <f>106498.6+31328.18+15700</f>
        <v>153526.78</v>
      </c>
      <c r="E13" s="35"/>
      <c r="F13" s="35"/>
      <c r="G13" s="35"/>
      <c r="H13" s="35"/>
      <c r="I13" s="35">
        <f>C13</f>
        <v>170900</v>
      </c>
      <c r="J13" s="35">
        <f>D13</f>
        <v>153526.78</v>
      </c>
    </row>
    <row r="14" spans="1:10" ht="30.75" customHeight="1" hidden="1">
      <c r="A14" s="42"/>
      <c r="B14" s="38"/>
      <c r="C14" s="36"/>
      <c r="D14" s="36"/>
      <c r="E14" s="36"/>
      <c r="F14" s="36"/>
      <c r="G14" s="36"/>
      <c r="H14" s="36"/>
      <c r="I14" s="36"/>
      <c r="J14" s="36"/>
    </row>
    <row r="15" spans="1:10" ht="24.75">
      <c r="A15" s="1" t="s">
        <v>34</v>
      </c>
      <c r="B15" s="4" t="s">
        <v>23</v>
      </c>
      <c r="C15" s="3"/>
      <c r="D15" s="3"/>
      <c r="E15" s="5"/>
      <c r="F15" s="5"/>
      <c r="G15" s="5">
        <f>200000-130000-15000-20000</f>
        <v>35000</v>
      </c>
      <c r="H15" s="5"/>
      <c r="I15" s="5">
        <f>G15</f>
        <v>35000</v>
      </c>
      <c r="J15" s="5"/>
    </row>
    <row r="16" spans="1:10" ht="24.75" customHeight="1">
      <c r="A16" s="13" t="s">
        <v>38</v>
      </c>
      <c r="B16" s="16" t="s">
        <v>37</v>
      </c>
      <c r="C16" s="17"/>
      <c r="D16" s="17"/>
      <c r="E16" s="32">
        <f>3511800+8446.43+65000</f>
        <v>3585246.43</v>
      </c>
      <c r="F16" s="18">
        <f>3428720+8446.43</f>
        <v>3437166.43</v>
      </c>
      <c r="G16" s="18">
        <f>572649+2551-65000+20000</f>
        <v>530200</v>
      </c>
      <c r="H16" s="18">
        <f>481194.93+2550.82+42524.41</f>
        <v>526270.16</v>
      </c>
      <c r="I16" s="18">
        <f>E16+G16</f>
        <v>4115446.43</v>
      </c>
      <c r="J16" s="5">
        <f>F16+H16</f>
        <v>3963436.5900000003</v>
      </c>
    </row>
    <row r="17" spans="1:10" ht="40.5" customHeight="1">
      <c r="A17" s="41" t="s">
        <v>24</v>
      </c>
      <c r="B17" s="37" t="s">
        <v>25</v>
      </c>
      <c r="C17" s="35"/>
      <c r="D17" s="35"/>
      <c r="E17" s="35">
        <f>3967167-347535</f>
        <v>3619632</v>
      </c>
      <c r="F17" s="35">
        <f>2231940.73+1387691.27</f>
        <v>3619632</v>
      </c>
      <c r="G17" s="35">
        <v>1767000</v>
      </c>
      <c r="H17" s="35">
        <f>1720866.27+10000</f>
        <v>1730866.27</v>
      </c>
      <c r="I17" s="35">
        <f>E17+G17</f>
        <v>5386632</v>
      </c>
      <c r="J17" s="23">
        <f>H17+F17</f>
        <v>5350498.27</v>
      </c>
    </row>
    <row r="18" spans="1:9" ht="17.25" customHeight="1" hidden="1">
      <c r="A18" s="42"/>
      <c r="B18" s="38"/>
      <c r="C18" s="36"/>
      <c r="D18" s="36"/>
      <c r="E18" s="36"/>
      <c r="F18" s="36"/>
      <c r="G18" s="36"/>
      <c r="H18" s="36"/>
      <c r="I18" s="36"/>
    </row>
    <row r="19" spans="1:13" ht="30.75" customHeight="1">
      <c r="A19" s="1" t="s">
        <v>26</v>
      </c>
      <c r="B19" s="4" t="s">
        <v>16</v>
      </c>
      <c r="C19" s="3"/>
      <c r="D19" s="5"/>
      <c r="E19" s="5">
        <f>1015267.87</f>
        <v>1015267.87</v>
      </c>
      <c r="F19" s="5">
        <v>1015267.87</v>
      </c>
      <c r="G19" s="5">
        <f>1016000+665000+1574800-17000-10000-190000</f>
        <v>3038800</v>
      </c>
      <c r="H19" s="5">
        <f>234347.52+2590064.63+12334.08+11560.09+23097</f>
        <v>2871403.32</v>
      </c>
      <c r="I19" s="5">
        <f>C19+E19+G19</f>
        <v>4054067.87</v>
      </c>
      <c r="J19" s="19">
        <f>D19+F19+H19</f>
        <v>3886671.19</v>
      </c>
      <c r="L19" s="24"/>
      <c r="M19" s="24"/>
    </row>
    <row r="20" spans="1:13" ht="15">
      <c r="A20" s="41" t="s">
        <v>27</v>
      </c>
      <c r="B20" s="37" t="s">
        <v>17</v>
      </c>
      <c r="C20" s="35"/>
      <c r="D20" s="35"/>
      <c r="E20" s="35"/>
      <c r="F20" s="35"/>
      <c r="G20" s="35">
        <f>865000+700000</f>
        <v>1565000</v>
      </c>
      <c r="H20" s="39">
        <f>616537.94+695303.99</f>
        <v>1311841.93</v>
      </c>
      <c r="I20" s="35">
        <f>G20</f>
        <v>1565000</v>
      </c>
      <c r="J20" s="39">
        <f>H20</f>
        <v>1311841.93</v>
      </c>
      <c r="M20" s="24"/>
    </row>
    <row r="21" spans="1:13" ht="15">
      <c r="A21" s="42"/>
      <c r="B21" s="38"/>
      <c r="C21" s="36"/>
      <c r="D21" s="36"/>
      <c r="E21" s="36"/>
      <c r="F21" s="36"/>
      <c r="G21" s="36"/>
      <c r="H21" s="40"/>
      <c r="I21" s="36"/>
      <c r="J21" s="40"/>
      <c r="M21" s="24"/>
    </row>
    <row r="22" spans="1:10" ht="24.75">
      <c r="A22" s="1" t="s">
        <v>27</v>
      </c>
      <c r="B22" s="20" t="s">
        <v>18</v>
      </c>
      <c r="C22" s="21"/>
      <c r="D22" s="21"/>
      <c r="E22" s="21">
        <v>298300</v>
      </c>
      <c r="F22" s="21">
        <v>298300</v>
      </c>
      <c r="G22" s="21">
        <f>4856800-250000+500000-40000+20000+80000+790000</f>
        <v>5956800</v>
      </c>
      <c r="H22" s="21">
        <f>3687439.44+325355.95+534868.58+398731.92</f>
        <v>4946395.89</v>
      </c>
      <c r="I22" s="21">
        <f>G22+E22</f>
        <v>6255100</v>
      </c>
      <c r="J22" s="21">
        <f>F22+H22</f>
        <v>5244695.89</v>
      </c>
    </row>
    <row r="23" spans="1:10" ht="24.75">
      <c r="A23" s="13" t="s">
        <v>36</v>
      </c>
      <c r="B23" s="20" t="s">
        <v>18</v>
      </c>
      <c r="C23" s="21"/>
      <c r="D23" s="21"/>
      <c r="E23" s="21"/>
      <c r="F23" s="21"/>
      <c r="G23" s="21"/>
      <c r="H23" s="21"/>
      <c r="I23" s="21"/>
      <c r="J23" s="21"/>
    </row>
    <row r="24" spans="1:13" ht="15">
      <c r="A24" s="13" t="s">
        <v>39</v>
      </c>
      <c r="B24" s="20" t="s">
        <v>40</v>
      </c>
      <c r="C24" s="21"/>
      <c r="D24" s="21"/>
      <c r="E24" s="21">
        <v>17897900</v>
      </c>
      <c r="F24" s="21">
        <f>47461+85849+61308+1318388+2384719+1703004+2375830</f>
        <v>7976559</v>
      </c>
      <c r="G24" s="31">
        <f>95000+36000+10000+20000+10000+15000</f>
        <v>186000</v>
      </c>
      <c r="H24" s="21">
        <f>131705.29+96.09+172.94+122.89+165.47+2642.32+4779.45+3413.54+4596.36+6681.31+15000</f>
        <v>169375.66000000003</v>
      </c>
      <c r="I24" s="21">
        <f>E24+G24</f>
        <v>18083900</v>
      </c>
      <c r="J24" s="21">
        <f>F24+H24</f>
        <v>8145934.66</v>
      </c>
      <c r="M24" s="24"/>
    </row>
    <row r="25" spans="1:10" ht="15">
      <c r="A25" s="41" t="s">
        <v>28</v>
      </c>
      <c r="B25" s="37" t="s">
        <v>19</v>
      </c>
      <c r="C25" s="35"/>
      <c r="D25" s="35"/>
      <c r="E25" s="35"/>
      <c r="F25" s="35"/>
      <c r="G25" s="35"/>
      <c r="H25" s="35"/>
      <c r="I25" s="35"/>
      <c r="J25" s="35"/>
    </row>
    <row r="26" spans="1:10" ht="15">
      <c r="A26" s="42"/>
      <c r="B26" s="38"/>
      <c r="C26" s="36"/>
      <c r="D26" s="36"/>
      <c r="E26" s="36"/>
      <c r="F26" s="36"/>
      <c r="G26" s="36"/>
      <c r="H26" s="36"/>
      <c r="I26" s="36"/>
      <c r="J26" s="36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/>
      <c r="F28" s="12"/>
      <c r="G28" s="30">
        <f>958000+289000+2834000+47000</f>
        <v>4128000</v>
      </c>
      <c r="H28" s="12">
        <f>802786.04+246769.13+2382375.83+8883+8160+26686.38</f>
        <v>3475660.38</v>
      </c>
      <c r="I28" s="12">
        <f aca="true" t="shared" si="0" ref="I28:J30">G28</f>
        <v>4128000</v>
      </c>
      <c r="J28" s="12">
        <f t="shared" si="0"/>
        <v>3475660.38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</f>
        <v>210000</v>
      </c>
      <c r="H29" s="15">
        <f>157826.9+15000</f>
        <v>172826.9</v>
      </c>
      <c r="I29" s="12">
        <f t="shared" si="0"/>
        <v>210000</v>
      </c>
      <c r="J29" s="15">
        <f t="shared" si="0"/>
        <v>172826.9</v>
      </c>
      <c r="L29" s="26"/>
      <c r="M29" s="26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>
        <v>38114</v>
      </c>
      <c r="I30" s="12">
        <f t="shared" si="0"/>
        <v>100000</v>
      </c>
      <c r="J30" s="12">
        <f t="shared" si="0"/>
        <v>38114</v>
      </c>
    </row>
    <row r="31" spans="1:10" ht="15">
      <c r="A31" s="3"/>
      <c r="B31" s="2" t="s">
        <v>43</v>
      </c>
      <c r="C31" s="1"/>
      <c r="D31" s="1"/>
      <c r="E31" s="1"/>
      <c r="F31" s="1"/>
      <c r="G31" s="21"/>
      <c r="H31" s="21"/>
      <c r="I31" s="21"/>
      <c r="J31" s="21"/>
    </row>
    <row r="32" spans="1:10" ht="15">
      <c r="A32" s="3"/>
      <c r="B32" s="2" t="s">
        <v>44</v>
      </c>
      <c r="C32" s="1"/>
      <c r="D32" s="1"/>
      <c r="E32" s="1"/>
      <c r="F32" s="1"/>
      <c r="G32" s="21"/>
      <c r="H32" s="21"/>
      <c r="I32" s="21"/>
      <c r="J32" s="21"/>
    </row>
    <row r="33" spans="1:13" ht="21.75" customHeight="1">
      <c r="A33" s="3" t="s">
        <v>6</v>
      </c>
      <c r="B33" s="4"/>
      <c r="C33" s="3">
        <f>C13+C19</f>
        <v>170900</v>
      </c>
      <c r="D33" s="25">
        <f>D13+D19</f>
        <v>153526.78</v>
      </c>
      <c r="E33" s="5">
        <f>E16+E19+E24+E22+E17</f>
        <v>26416346.3</v>
      </c>
      <c r="F33" s="5">
        <f>F19+F22+F16+F17+F24</f>
        <v>16346925.3</v>
      </c>
      <c r="G33" s="5">
        <f>G11+G12+G15+G16+G17+G19+G20+G22+G24+G28+G29+G30</f>
        <v>23033800</v>
      </c>
      <c r="H33" s="5">
        <f>H11+H12+H16+H17+H19+H20+H22+H24+H28+H29+H30</f>
        <v>20023812.15</v>
      </c>
      <c r="I33" s="5">
        <f>I11+I13+I16+I17+I19+I20+I22+I24+I27+I28+I29+I30+I31+I32+I25+I15+I12</f>
        <v>49621046.3</v>
      </c>
      <c r="J33" s="5">
        <f>SUM(J11:J32)</f>
        <v>36524264.230000004</v>
      </c>
      <c r="K33" s="24"/>
      <c r="L33" s="24"/>
      <c r="M33" s="24"/>
    </row>
    <row r="34" spans="1:11" ht="15">
      <c r="A34" s="3" t="s">
        <v>10</v>
      </c>
      <c r="B34" s="2"/>
      <c r="C34" s="1">
        <f>C19</f>
        <v>0</v>
      </c>
      <c r="D34" s="22">
        <f>D19</f>
        <v>0</v>
      </c>
      <c r="E34" s="22">
        <f>E19+E24</f>
        <v>18913167.87</v>
      </c>
      <c r="F34" s="22">
        <f>F19+F24</f>
        <v>8991826.87</v>
      </c>
      <c r="G34" s="28">
        <f>1016000+1574800+36000</f>
        <v>2626800</v>
      </c>
      <c r="H34" s="22">
        <v>2590064.63</v>
      </c>
      <c r="I34" s="22">
        <f>C34+E34+G34</f>
        <v>21539967.87</v>
      </c>
      <c r="J34" s="22">
        <f>D34+F34+H34</f>
        <v>11581891.5</v>
      </c>
      <c r="K34" s="24"/>
    </row>
    <row r="36" spans="1:5" ht="15.75">
      <c r="A36" s="33" t="s">
        <v>20</v>
      </c>
      <c r="B36" s="27"/>
      <c r="C36" s="27"/>
      <c r="D36" s="34" t="s">
        <v>42</v>
      </c>
      <c r="E36" s="27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</sheetData>
  <sheetProtection/>
  <mergeCells count="52"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A7:A9"/>
    <mergeCell ref="A13:A14"/>
    <mergeCell ref="B13:B14"/>
    <mergeCell ref="C13:C14"/>
    <mergeCell ref="A10:A11"/>
    <mergeCell ref="B10:B11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H25:H26"/>
    <mergeCell ref="I25:I26"/>
    <mergeCell ref="B25:B26"/>
    <mergeCell ref="C25:C26"/>
    <mergeCell ref="D25:D26"/>
    <mergeCell ref="E25:E26"/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2017-12-04T09:05:57Z</cp:lastPrinted>
  <dcterms:created xsi:type="dcterms:W3CDTF">2012-01-11T18:04:35Z</dcterms:created>
  <dcterms:modified xsi:type="dcterms:W3CDTF">2017-12-04T09:05:59Z</dcterms:modified>
  <cp:category/>
  <cp:version/>
  <cp:contentType/>
  <cp:contentStatus/>
</cp:coreProperties>
</file>